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SB_TEC_DR\Trasparenza_anticorruzione_privacy\2023\Veröffentlicht\"/>
    </mc:Choice>
  </mc:AlternateContent>
  <xr:revisionPtr revIDLastSave="0" documentId="8_{2FA8C4B8-3DBA-4292-8AEF-84027B783A90}" xr6:coauthVersionLast="47" xr6:coauthVersionMax="47" xr10:uidLastSave="{00000000-0000-0000-0000-000000000000}"/>
  <bookViews>
    <workbookView xWindow="-120" yWindow="-120" windowWidth="38640" windowHeight="21240" xr2:uid="{72E8A967-C3A6-4B4F-BC5F-AF5D8F918853}"/>
  </bookViews>
  <sheets>
    <sheet name="SABES" sheetId="1" r:id="rId1"/>
    <sheet name="Lista ASDAA" sheetId="5" state="hidden" r:id="rId2"/>
  </sheets>
  <externalReferences>
    <externalReference r:id="rId3"/>
  </externalReferences>
  <definedNames>
    <definedName name="_xlnm._FilterDatabase" localSheetId="1" hidden="1">'Lista ASDAA'!$A$1:$AB$121</definedName>
    <definedName name="_xlnm._FilterDatabase" localSheetId="0" hidden="1">SABES!$A$1:$O$321</definedName>
    <definedName name="_xlnm.Print_Area" localSheetId="1">'Lista ASDAA'!$A$1:$AB$102</definedName>
    <definedName name="_xlnm.Print_Area" localSheetId="0">SABES!$A$1:$N$321</definedName>
    <definedName name="_xlnm.Print_Titles" localSheetId="1">'Lista ASDAA'!$1:$1</definedName>
    <definedName name="_xlnm.Print_Titles" localSheetId="0">SABES!$1:$1</definedName>
    <definedName name="Format">#REF!</definedName>
    <definedName name="Head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2" i="5"/>
  <c r="Z124" i="5"/>
  <c r="AA123" i="5"/>
  <c r="AA122" i="5"/>
  <c r="X121" i="5"/>
  <c r="AA121" i="5" s="1"/>
  <c r="R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R108" i="5"/>
  <c r="AA107" i="5"/>
  <c r="AA106" i="5"/>
  <c r="AA105" i="5"/>
  <c r="AA104" i="5"/>
  <c r="AA103" i="5"/>
  <c r="AA102" i="5"/>
  <c r="AA101" i="5"/>
  <c r="AA100" i="5"/>
  <c r="AA96" i="5"/>
  <c r="AA95" i="5"/>
  <c r="AA94" i="5"/>
  <c r="AA93" i="5"/>
  <c r="AA92" i="5"/>
  <c r="AA91" i="5"/>
  <c r="AA90" i="5"/>
  <c r="AA89" i="5"/>
  <c r="AA88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6" i="5"/>
  <c r="AB65" i="5"/>
  <c r="AA65" i="5"/>
  <c r="AA64" i="5"/>
  <c r="AA63" i="5"/>
  <c r="AA62" i="5"/>
  <c r="AA61" i="5"/>
  <c r="AA59" i="5"/>
  <c r="AA56" i="5"/>
  <c r="Y55" i="5"/>
  <c r="AA55" i="5" s="1"/>
  <c r="AA54" i="5"/>
  <c r="AA53" i="5"/>
  <c r="Y52" i="5"/>
  <c r="AA52" i="5" s="1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Y31" i="5"/>
  <c r="AA30" i="5"/>
  <c r="AA29" i="5"/>
  <c r="AA28" i="5"/>
  <c r="AA27" i="5"/>
  <c r="AA26" i="5"/>
  <c r="AA25" i="5"/>
  <c r="AA24" i="5"/>
  <c r="Y23" i="5"/>
  <c r="X23" i="5"/>
  <c r="X124" i="5" s="1"/>
  <c r="AA22" i="5"/>
  <c r="AA21" i="5"/>
  <c r="Y21" i="5"/>
  <c r="AA20" i="5"/>
  <c r="AA19" i="5"/>
  <c r="AA17" i="5"/>
  <c r="AA16" i="5"/>
  <c r="AA15" i="5"/>
  <c r="AB15" i="5" s="1"/>
  <c r="AA14" i="5"/>
  <c r="AA12" i="5"/>
  <c r="AA11" i="5"/>
  <c r="AA10" i="5"/>
  <c r="AA9" i="5"/>
  <c r="AA8" i="5"/>
  <c r="AA7" i="5"/>
  <c r="AA6" i="5"/>
  <c r="AA5" i="5"/>
  <c r="AA4" i="5"/>
  <c r="AA3" i="5"/>
  <c r="AA23" i="5" l="1"/>
  <c r="AA124" i="5" s="1"/>
  <c r="Y124" i="5"/>
</calcChain>
</file>

<file path=xl/sharedStrings.xml><?xml version="1.0" encoding="utf-8"?>
<sst xmlns="http://schemas.openxmlformats.org/spreadsheetml/2006/main" count="3225" uniqueCount="868">
  <si>
    <t>Progressivo</t>
  </si>
  <si>
    <t>Data di riferimento</t>
  </si>
  <si>
    <t>Codice identificativo (G+Utav+CC+Nprat)</t>
  </si>
  <si>
    <t>Terreno (T) / Fabbricato (E)</t>
  </si>
  <si>
    <t>Comprensorio aziendale consegnatario</t>
  </si>
  <si>
    <t>Denominazione comune catastale</t>
  </si>
  <si>
    <t>Partic.1</t>
  </si>
  <si>
    <t>Partic.2</t>
  </si>
  <si>
    <t>Porzione materiale(p.m.)</t>
  </si>
  <si>
    <t>Tipologia edilizia o del terreno</t>
  </si>
  <si>
    <t>Descrizione (destinazione d'uso)</t>
  </si>
  <si>
    <t>Ubicazione: comune / località / via</t>
  </si>
  <si>
    <t>Responsabile consegnatario</t>
  </si>
  <si>
    <t>Ufficio tavolare</t>
  </si>
  <si>
    <t>Partita tavolare</t>
  </si>
  <si>
    <t>Superficie catastale mq</t>
  </si>
  <si>
    <t>Volume edificato in mc</t>
  </si>
  <si>
    <t>Gravami</t>
  </si>
  <si>
    <t>Estremi del contratto che dà luogo all'iscrizione</t>
  </si>
  <si>
    <t>Proprietario</t>
  </si>
  <si>
    <t>Sub- consegnatario</t>
  </si>
  <si>
    <t>% di valore consegnata a terzi da parte dell' AS</t>
  </si>
  <si>
    <t>Valore originario</t>
  </si>
  <si>
    <t>Incremento di 
valore</t>
  </si>
  <si>
    <t>Decremento di 
valore</t>
  </si>
  <si>
    <t>VALORE (beni concessi in uso gratuito all'AS)</t>
  </si>
  <si>
    <t>VALORE (beni concessi in uso gratuito all'AS e consegnati a terzi)</t>
  </si>
  <si>
    <t>1</t>
  </si>
  <si>
    <t>G010060001</t>
  </si>
  <si>
    <t>E</t>
  </si>
  <si>
    <t>BOLZANO</t>
  </si>
  <si>
    <t>GRIES</t>
  </si>
  <si>
    <t>PORZIONI MAT. 3,6</t>
  </si>
  <si>
    <t>EDIFICIO</t>
  </si>
  <si>
    <t>FOCOLARE PSICHIATRICO</t>
  </si>
  <si>
    <t>BOLZANO/VIA DALMAZIA, 23</t>
  </si>
  <si>
    <t>CSBZ - Bolzano - Umberto Tait</t>
  </si>
  <si>
    <t>Bolzano</t>
  </si>
  <si>
    <t>3268/II</t>
  </si>
  <si>
    <t>D.G.P. 3761 del 29/10/2001 e 4040 del 30/10/2000</t>
  </si>
  <si>
    <t>Provincia Autonoma di Bolzano</t>
  </si>
  <si>
    <t>2</t>
  </si>
  <si>
    <t>G070140015</t>
  </si>
  <si>
    <t>MERANO</t>
  </si>
  <si>
    <t>COMUNITÀ ALLOGGIO PER MALATI PSICHICI</t>
  </si>
  <si>
    <t>MERANO/VIA SPECKBACHER, 11</t>
  </si>
  <si>
    <t>Dr. Irene Pechlaner</t>
  </si>
  <si>
    <t>Merano</t>
  </si>
  <si>
    <t>479/II</t>
  </si>
  <si>
    <t>D.G.P. 630 del 27/02/2006</t>
  </si>
  <si>
    <t>7</t>
  </si>
  <si>
    <t>492</t>
  </si>
  <si>
    <t>3</t>
  </si>
  <si>
    <t>G020150001</t>
  </si>
  <si>
    <t>BRESSANONE</t>
  </si>
  <si>
    <t>RODENGO</t>
  </si>
  <si>
    <t>COMPLESSO BACHGART - CENTRO ALCOLISTI - CAPPELLA</t>
  </si>
  <si>
    <t>RODENGO/SAN PAOLO 56</t>
  </si>
  <si>
    <t>Dr. Christine Zelger</t>
  </si>
  <si>
    <t>Rodengo 764</t>
  </si>
  <si>
    <t>522II</t>
  </si>
  <si>
    <t>Decreto Ass. ai lavori pubblici n 23725 del 27.11.2017</t>
  </si>
  <si>
    <t>56</t>
  </si>
  <si>
    <t>4</t>
  </si>
  <si>
    <t>G010060150</t>
  </si>
  <si>
    <t>13,35,36,37,38,39,40,41,42,203,205,208,209,210,289,290,291,292,293,294,297,327,328,329,330,331,332,333,334,336,337,339,342,343,344,345,346,347</t>
  </si>
  <si>
    <t>AZIENDA SANITARIA DELL'ALTO ADIGE - UFFICI</t>
  </si>
  <si>
    <t>BOLZANO/VIA DEL RONCO 3</t>
  </si>
  <si>
    <t>4252/II</t>
  </si>
  <si>
    <t>D.G.P. 2875 del 09/05/1994</t>
  </si>
  <si>
    <t>3737</t>
  </si>
  <si>
    <t>5</t>
  </si>
  <si>
    <t>G070120669</t>
  </si>
  <si>
    <t>MAIA</t>
  </si>
  <si>
    <t>PIÚ PORZIONI MAT.</t>
  </si>
  <si>
    <t>AZIENDA SANITARIA - SERVIZI ZONALI</t>
  </si>
  <si>
    <t>MERANO/VIA MARLENGO</t>
  </si>
  <si>
    <t>3472/II</t>
  </si>
  <si>
    <t>D.G.P. 7431 del 09/12/1991</t>
  </si>
  <si>
    <t>2924</t>
  </si>
  <si>
    <t>6</t>
  </si>
  <si>
    <t>G070220002</t>
  </si>
  <si>
    <t>T</t>
  </si>
  <si>
    <t>QUARAZZE</t>
  </si>
  <si>
    <t>118</t>
  </si>
  <si>
    <t>PRATO</t>
  </si>
  <si>
    <t>OSPEDALE DI MERANO - PARCHEGGIO</t>
  </si>
  <si>
    <t>MERANO/VIA ROSSINI, 5</t>
  </si>
  <si>
    <t>926/II</t>
  </si>
  <si>
    <t>D. 135 del 16/04/2008</t>
  </si>
  <si>
    <t>G010200012</t>
  </si>
  <si>
    <t>VANGA</t>
  </si>
  <si>
    <t>OSTELLO PER ANIMALI - CASTEL NOVALE</t>
  </si>
  <si>
    <t>RENON/SILL 9</t>
  </si>
  <si>
    <t>432/II</t>
  </si>
  <si>
    <t>Decr. Ass. Patrim. 263/6.2 del 03/05/2000</t>
  </si>
  <si>
    <t>120</t>
  </si>
  <si>
    <t>519</t>
  </si>
  <si>
    <t>8</t>
  </si>
  <si>
    <t>G010060211</t>
  </si>
  <si>
    <t>CENTRO PER AMMALATI LUNGODEGENTI</t>
  </si>
  <si>
    <t>BOLZANO/VIA LAURA CONTI, 4</t>
  </si>
  <si>
    <t>4970/II</t>
  </si>
  <si>
    <t>D.G.P. 642 del 01/03/1999</t>
  </si>
  <si>
    <t>3916</t>
  </si>
  <si>
    <t>9</t>
  </si>
  <si>
    <t>G010060006</t>
  </si>
  <si>
    <t>BOLZANO/SILL 9</t>
  </si>
  <si>
    <t>3627/II</t>
  </si>
  <si>
    <t>Decr. Ass. Patrim. 261/6.2 del 03/05/2000</t>
  </si>
  <si>
    <t>4086</t>
  </si>
  <si>
    <t>10</t>
  </si>
  <si>
    <t>G010060013</t>
  </si>
  <si>
    <t>OSPEDALE CENTRALE DI BOLZANO - EDIFICIO CENTRALE</t>
  </si>
  <si>
    <t>BOLZANO/VIA L.BÖHLER, 5</t>
  </si>
  <si>
    <t>2528/II</t>
  </si>
  <si>
    <t>x Pad. Multif. D.G.P. 4237 del 26/11/2001</t>
  </si>
  <si>
    <t>3074</t>
  </si>
  <si>
    <t>11</t>
  </si>
  <si>
    <t>OSPEDALE CENTRALE DI BOLZANO - PADIGLIONE W</t>
  </si>
  <si>
    <t>3675/II</t>
  </si>
  <si>
    <t xml:space="preserve">L.P. 05/03/2001 n. 7, art. 25 </t>
  </si>
  <si>
    <t>12</t>
  </si>
  <si>
    <t>G010060016</t>
  </si>
  <si>
    <t>ASILO NIDO SUB 2</t>
  </si>
  <si>
    <t>SCUOLA PROV.SUP.DI SANITÀ "CLAUDIANA" - ASILO NIDO AS</t>
  </si>
  <si>
    <t>BOLZANO/VIA L.BÖHLER, 13</t>
  </si>
  <si>
    <t>D.G.P 3024 del 28/08/2006</t>
  </si>
  <si>
    <t>4821</t>
  </si>
  <si>
    <t>13</t>
  </si>
  <si>
    <t>G010060034</t>
  </si>
  <si>
    <t>PEDIATRIA NEUROPSICHIATRICA</t>
  </si>
  <si>
    <t>BOLZANO/VIA GUNCINA,54</t>
  </si>
  <si>
    <t>129/II</t>
  </si>
  <si>
    <t>D.G.P. 1327 del 09/09/2013</t>
  </si>
  <si>
    <t>117</t>
  </si>
  <si>
    <t>14</t>
  </si>
  <si>
    <t>G010060133</t>
  </si>
  <si>
    <t>DISTRETTO SOCIO SANITARIO</t>
  </si>
  <si>
    <t>BOLZANO/PIAZZA LOEW CADONNA 12</t>
  </si>
  <si>
    <t>2902/II</t>
  </si>
  <si>
    <t>Verb. Ass. Patr. del 08/01/02008</t>
  </si>
  <si>
    <t>ASSB - Bolzano - Michela Trentini</t>
  </si>
  <si>
    <t>15</t>
  </si>
  <si>
    <t>G010060134</t>
  </si>
  <si>
    <t>DISTRETTO SOCIO-SANITARIO BOLZANO-EUROPA</t>
  </si>
  <si>
    <t>BOLZANO/VIA PALERMO, 54</t>
  </si>
  <si>
    <t>1552/II</t>
  </si>
  <si>
    <t>Convenzione Det. 1893 d. 21/12/2015</t>
  </si>
  <si>
    <t>16</t>
  </si>
  <si>
    <t>G010060143</t>
  </si>
  <si>
    <t>AMBULATORI/UFFICI</t>
  </si>
  <si>
    <t>BOLZANO/VIA AMBA ALAGI, 33</t>
  </si>
  <si>
    <t>1767/II</t>
  </si>
  <si>
    <t>D.G.P. 1898 del 17/05/1999</t>
  </si>
  <si>
    <t>17</t>
  </si>
  <si>
    <t>G010060205</t>
  </si>
  <si>
    <t>PM 2</t>
  </si>
  <si>
    <t>RIABILITAZIONE</t>
  </si>
  <si>
    <t>BOLZANO/VIA FAGO, 14</t>
  </si>
  <si>
    <t>3733/II</t>
  </si>
  <si>
    <t>Conv. Det. 1499 d. 05/10/2015 - D.G.P. 100 del 27/01/2015</t>
  </si>
  <si>
    <t>18</t>
  </si>
  <si>
    <t>G020030088</t>
  </si>
  <si>
    <t>DISTRETTO SOCIO SANITARIO (EX CASSA MUTUA)</t>
  </si>
  <si>
    <t>BRESSANONE/VIA ROMA, 5 e 7</t>
  </si>
  <si>
    <t xml:space="preserve">Dr. Christine Zelger </t>
  </si>
  <si>
    <t>Bressanone 616</t>
  </si>
  <si>
    <t>542II</t>
  </si>
  <si>
    <t>Comunità Comprensoriale Valle Isarco - Dott. W. Baumgartner</t>
  </si>
  <si>
    <t>19</t>
  </si>
  <si>
    <t>G020030090</t>
  </si>
  <si>
    <t>OSPEDALE DI BRESSANONE - EX SANATORIO</t>
  </si>
  <si>
    <t>BRESSANONE/VIA DANTE, 51</t>
  </si>
  <si>
    <t>1896II</t>
  </si>
  <si>
    <t>20</t>
  </si>
  <si>
    <t>OSPEDALE DI BRESSANONE</t>
  </si>
  <si>
    <t>21</t>
  </si>
  <si>
    <t>490</t>
  </si>
  <si>
    <t>COMPLESSO BACHGART - CENTRO ALCOLISTI</t>
  </si>
  <si>
    <t>22</t>
  </si>
  <si>
    <t>G030030028</t>
  </si>
  <si>
    <t>BRUNICO</t>
  </si>
  <si>
    <t>2,3,9,14</t>
  </si>
  <si>
    <t>OSPEDALE DI BRUNICO</t>
  </si>
  <si>
    <t>BRUNICO/VIA KARL TOLD 2</t>
  </si>
  <si>
    <t>Dr. Walter Amhof</t>
  </si>
  <si>
    <t>Brunico</t>
  </si>
  <si>
    <t>316 II</t>
  </si>
  <si>
    <t>Decr. Ass. ai lavori publ. n. 20425 del 10.11.2016</t>
  </si>
  <si>
    <t>23</t>
  </si>
  <si>
    <t>OSPEDALE DI BRUNICO - VILLA ROSATI - UFFICI</t>
  </si>
  <si>
    <t>24</t>
  </si>
  <si>
    <t>OSPEDALE DI BRUNICO - FOCOLARE PSICHIATRICO</t>
  </si>
  <si>
    <t>25</t>
  </si>
  <si>
    <t>G030030058</t>
  </si>
  <si>
    <t>DISTRETTO SOCIO-SANITARIO BRUNICO E CIRCONDARIO</t>
  </si>
  <si>
    <t>BRUNICO/VICOLO DEI FRATI 3</t>
  </si>
  <si>
    <t>26</t>
  </si>
  <si>
    <t>G040010006</t>
  </si>
  <si>
    <t>APPIANO</t>
  </si>
  <si>
    <t>DISTRETTO SOCIO-SANITARIO OLTRADIGE - APPIANO</t>
  </si>
  <si>
    <t>APPIANO S.S.DE.V. VIA PLATZER 29</t>
  </si>
  <si>
    <t>C.C. Oltradige Bassa Atesina- Edmund Lanziner</t>
  </si>
  <si>
    <t>Caldaro</t>
  </si>
  <si>
    <t>5334/II</t>
  </si>
  <si>
    <t>Convenzione Det. 1202 del 26/08/2013</t>
  </si>
  <si>
    <t>27</t>
  </si>
  <si>
    <t>G070120645</t>
  </si>
  <si>
    <t>DISRETTO SOCIO SANITARIO DI MERANO</t>
  </si>
  <si>
    <t>MERANO/VIA ROMA, 3</t>
  </si>
  <si>
    <t>2818/II</t>
  </si>
  <si>
    <t>D.G.P. 2489 del 11/07/2005</t>
  </si>
  <si>
    <t>28</t>
  </si>
  <si>
    <t>G070140038</t>
  </si>
  <si>
    <t>DOBLHOF - UFFICI</t>
  </si>
  <si>
    <t>MERANO/VIA ROSSINI 7</t>
  </si>
  <si>
    <t>29</t>
  </si>
  <si>
    <t>OSPEDALE DI MERANO - CAPPELLA</t>
  </si>
  <si>
    <t>MERANO/VIA ROSSINI 5</t>
  </si>
  <si>
    <t>474/II</t>
  </si>
  <si>
    <t>30</t>
  </si>
  <si>
    <t>OSPEDALE DI MERANO - REHA</t>
  </si>
  <si>
    <t>MERANO/VIA ROSSINI 3</t>
  </si>
  <si>
    <t>D.G.P. 1154 del 13/04/2004</t>
  </si>
  <si>
    <t>31</t>
  </si>
  <si>
    <t>OSPEDALE DI MERANO - EDIFICIO F</t>
  </si>
  <si>
    <t>MERANO/VIA FRANCESCO 1</t>
  </si>
  <si>
    <t>32</t>
  </si>
  <si>
    <t>OSPEDALE DI MERANO - EDIFICIO R</t>
  </si>
  <si>
    <t>33</t>
  </si>
  <si>
    <t>OSPEDALE DI MERANO</t>
  </si>
  <si>
    <t>34</t>
  </si>
  <si>
    <t>35</t>
  </si>
  <si>
    <t>36</t>
  </si>
  <si>
    <t>892</t>
  </si>
  <si>
    <t>37</t>
  </si>
  <si>
    <t>38</t>
  </si>
  <si>
    <t>OSPEDALE DI MERANO - "F. TAPPEINER"</t>
  </si>
  <si>
    <t>39</t>
  </si>
  <si>
    <t>G070220001</t>
  </si>
  <si>
    <t>147</t>
  </si>
  <si>
    <t>EX HOTEL KOENIG LAURIN</t>
  </si>
  <si>
    <t>MERANO/VIA LAURINO 24</t>
  </si>
  <si>
    <t>775/II</t>
  </si>
  <si>
    <t>40</t>
  </si>
  <si>
    <t>41</t>
  </si>
  <si>
    <t>G080100011</t>
  </si>
  <si>
    <t>SAN CANDIDO</t>
  </si>
  <si>
    <t>OSPEDALE DI BASE SAN CANDIDO</t>
  </si>
  <si>
    <t>SAN CANDIDO/VIA FREISING, 2</t>
  </si>
  <si>
    <t>Monguelfo</t>
  </si>
  <si>
    <t>582 II</t>
  </si>
  <si>
    <t>42</t>
  </si>
  <si>
    <t>PORZIONE MAT. 1+2</t>
  </si>
  <si>
    <t>CONVITTO PERSONALE - RIABILITAZIONE</t>
  </si>
  <si>
    <t>743 II</t>
  </si>
  <si>
    <t>43</t>
  </si>
  <si>
    <t>44</t>
  </si>
  <si>
    <t>G080100012</t>
  </si>
  <si>
    <t>45</t>
  </si>
  <si>
    <t>STRADA</t>
  </si>
  <si>
    <t>46</t>
  </si>
  <si>
    <t>47</t>
  </si>
  <si>
    <t>48</t>
  </si>
  <si>
    <t>G080100027</t>
  </si>
  <si>
    <t>OSPEDALE DI BASE SAN CANDIDO - PARCHEGGIO</t>
  </si>
  <si>
    <t>585 II</t>
  </si>
  <si>
    <t>49</t>
  </si>
  <si>
    <t>G090380026</t>
  </si>
  <si>
    <t>SILANDRO</t>
  </si>
  <si>
    <t>OSPEDALE DI BASE DI SILANDRO - CAPPELLA</t>
  </si>
  <si>
    <t>SILANDRO/VIA OSPEDALE, 3</t>
  </si>
  <si>
    <t>Silandro</t>
  </si>
  <si>
    <t>1227/II</t>
  </si>
  <si>
    <t>D.G.P. 3822 del 25/10/2004</t>
  </si>
  <si>
    <t>50</t>
  </si>
  <si>
    <t>OSPEDALE DI BASE DI SILANDRO - AMMINISTRAZIONE</t>
  </si>
  <si>
    <t>51</t>
  </si>
  <si>
    <t>OSPEDALE DI BASE DI SILANDRO</t>
  </si>
  <si>
    <t>1412/II</t>
  </si>
  <si>
    <t>52</t>
  </si>
  <si>
    <t>OSPEDALE DI BASE DI SILANDRO - PARCHEGGIO</t>
  </si>
  <si>
    <t>53</t>
  </si>
  <si>
    <t>OSPEDALE DI BASE DI SILANDRO - TERRENO</t>
  </si>
  <si>
    <t>535/II</t>
  </si>
  <si>
    <t>54</t>
  </si>
  <si>
    <t>G100190020</t>
  </si>
  <si>
    <t>VIPITENO</t>
  </si>
  <si>
    <t>OSPEDALE DI BASE DI VIPITENO</t>
  </si>
  <si>
    <t>VIPITENO/VIA S. MARGHERITA, 24</t>
  </si>
  <si>
    <t>Vipiteno 844</t>
  </si>
  <si>
    <t>555II</t>
  </si>
  <si>
    <t>55</t>
  </si>
  <si>
    <t>G090380057</t>
  </si>
  <si>
    <t>COMUNITÁ PROTETTA</t>
  </si>
  <si>
    <t>SILANDRO/VIA STAZIONE 12</t>
  </si>
  <si>
    <t>491/II</t>
  </si>
  <si>
    <t>D.G.P. 5199 del 09/11/1998</t>
  </si>
  <si>
    <t>G010030002</t>
  </si>
  <si>
    <t>CORNEDO</t>
  </si>
  <si>
    <t>DISTRETTO SOCIO-SANITARIO VAL D'EGA-SCILIAR</t>
  </si>
  <si>
    <t>CORNEDO ALL'ISARCO/VIA STEINEGG 3, CARDANO</t>
  </si>
  <si>
    <t>Comune Cornedo all'Isarco - Lantschner Martina</t>
  </si>
  <si>
    <t>922/II</t>
  </si>
  <si>
    <t>Convenzione Det. 1940 del 10/12/2012</t>
  </si>
  <si>
    <t>103</t>
  </si>
  <si>
    <t>57</t>
  </si>
  <si>
    <t>G010060208</t>
  </si>
  <si>
    <t>SERVIZIO VETERINARIO</t>
  </si>
  <si>
    <t>4951/II</t>
  </si>
  <si>
    <t>D.G.P. 1538 del 26/04/1999</t>
  </si>
  <si>
    <t>58</t>
  </si>
  <si>
    <t>G010060008</t>
  </si>
  <si>
    <t>DISTRETTO SOCIO-SANITARIO D.BOLZANO/SEDE DON BOSCO</t>
  </si>
  <si>
    <t>BOLZANO/PIAZZA S.G.BOSCO 11</t>
  </si>
  <si>
    <t>5183/II</t>
  </si>
  <si>
    <t>D.G.P. 682 del 12/03/2001</t>
  </si>
  <si>
    <t>59</t>
  </si>
  <si>
    <t>G010060035</t>
  </si>
  <si>
    <t>SUB 2</t>
  </si>
  <si>
    <t>ISTITUTO PER L'ASSISTENZA ALL'INFANZIA - LOGOPEDIA</t>
  </si>
  <si>
    <t>BOLZANO/VIA GUNCINA, 54</t>
  </si>
  <si>
    <t>D.G.P. 2835 del 25/08/2003</t>
  </si>
  <si>
    <t>60</t>
  </si>
  <si>
    <t>100/II</t>
  </si>
  <si>
    <t>Decr. Ass. Patrim. 262/6.2 del 03/05/2000</t>
  </si>
  <si>
    <t>61</t>
  </si>
  <si>
    <t>62</t>
  </si>
  <si>
    <t>63</t>
  </si>
  <si>
    <t>G010070002</t>
  </si>
  <si>
    <t>LAIVES</t>
  </si>
  <si>
    <t>DISTRETTO SOCIO-SANITARIO LAIVES</t>
  </si>
  <si>
    <t>LAIVES/VIA INNERHOFER 15</t>
  </si>
  <si>
    <t>3499/II</t>
  </si>
  <si>
    <t>Convenzione Det. 372 del 05/10/2015</t>
  </si>
  <si>
    <t>107</t>
  </si>
  <si>
    <t>64</t>
  </si>
  <si>
    <t>G030370027</t>
  </si>
  <si>
    <t>S.MARTINO IN BADIA</t>
  </si>
  <si>
    <t>DISTRETTO SANITARIO E SOCIALE VAL BADIA</t>
  </si>
  <si>
    <t>SAN MARTINO IN BADIA/PICCOLINO 71</t>
  </si>
  <si>
    <t>445 II</t>
  </si>
  <si>
    <t>Delibera GP n. 68 del 28.01.2014</t>
  </si>
  <si>
    <t>65</t>
  </si>
  <si>
    <t>G070120002</t>
  </si>
  <si>
    <t>AZIENDA SANITARIA - CENTRO RIABILITATIVO PSICHIATRICO</t>
  </si>
  <si>
    <t>MERANO/SINIGO</t>
  </si>
  <si>
    <t>1351/II</t>
  </si>
  <si>
    <t>Decreto Ass. Nr. 337 del 28.02.2002</t>
  </si>
  <si>
    <t>66</t>
  </si>
  <si>
    <t>G060130026</t>
  </si>
  <si>
    <t>SALORNO</t>
  </si>
  <si>
    <t>PALAZZO VON GELMINI - CENTRO DI RIABILITAZIONE</t>
  </si>
  <si>
    <t>SALORNO/VIA SCHILLER</t>
  </si>
  <si>
    <t>Egna</t>
  </si>
  <si>
    <t>1846/II</t>
  </si>
  <si>
    <t>Convenzione Det. 2110 del 22/12/2014</t>
  </si>
  <si>
    <t>67</t>
  </si>
  <si>
    <t>OSPEDALE DI MERANO - ASILO NIDO</t>
  </si>
  <si>
    <t>MERANO/VIA ROSSINI 14</t>
  </si>
  <si>
    <t>Delibera GP n. 3547 del 04.10.2004</t>
  </si>
  <si>
    <t>68</t>
  </si>
  <si>
    <t>IMPRODUTTIVO</t>
  </si>
  <si>
    <t>1900 II</t>
  </si>
  <si>
    <t>69</t>
  </si>
  <si>
    <t>G020030074</t>
  </si>
  <si>
    <t>OSPEDALE DI BRESSANONE - OFFICINA</t>
  </si>
  <si>
    <t>BRESSANONE/VIA DANTE</t>
  </si>
  <si>
    <t>322II</t>
  </si>
  <si>
    <t>70</t>
  </si>
  <si>
    <t>OSPEDALE DI BRESSANONE - PARCHEGGIO</t>
  </si>
  <si>
    <t xml:space="preserve">Bressanone 616 </t>
  </si>
  <si>
    <t>71</t>
  </si>
  <si>
    <t>DISTRETTO SANITARIO DI MERANO - CABINA ELETTRICA</t>
  </si>
  <si>
    <t>ALPERIA</t>
  </si>
  <si>
    <t>72</t>
  </si>
  <si>
    <t>73</t>
  </si>
  <si>
    <t>OSTELLO PER ANIMALI - CASTEL NOVALE (VEDI 1-20-12)</t>
  </si>
  <si>
    <t>5551/II</t>
  </si>
  <si>
    <t>74</t>
  </si>
  <si>
    <t>75</t>
  </si>
  <si>
    <t>RAMPA D'ACCESSO AL DISTR. SANITARIO E SOCIALE</t>
  </si>
  <si>
    <t>76</t>
  </si>
  <si>
    <t>G070110068</t>
  </si>
  <si>
    <t>LANA</t>
  </si>
  <si>
    <t>EDIFICIO - P.MAT. 1</t>
  </si>
  <si>
    <t>DISTRETTO SOCIO SANITARIO DI LANA</t>
  </si>
  <si>
    <t>LANA/VIA ANDREAS HOFER, 2/A</t>
  </si>
  <si>
    <t>683/II</t>
  </si>
  <si>
    <t>Delibera GP n. 1533 del 10.10.2011</t>
  </si>
  <si>
    <t>77</t>
  </si>
  <si>
    <t>Delibera GP n. 630 del 27.02.2006</t>
  </si>
  <si>
    <t>TERRENO</t>
  </si>
  <si>
    <t>78</t>
  </si>
  <si>
    <t>79</t>
  </si>
  <si>
    <t>PARCHEGGIO</t>
  </si>
  <si>
    <t>80</t>
  </si>
  <si>
    <t>81</t>
  </si>
  <si>
    <t>82</t>
  </si>
  <si>
    <t>OSPEDALE DI MERANO - STRADA</t>
  </si>
  <si>
    <t>83</t>
  </si>
  <si>
    <t>84</t>
  </si>
  <si>
    <t>85</t>
  </si>
  <si>
    <t>1,36,37,38,39,40,41,42</t>
  </si>
  <si>
    <t>APPIANO S.S.D.V. VIA PLATZER 29a</t>
  </si>
  <si>
    <t>6367/II</t>
  </si>
  <si>
    <t>D.G.P. 339 del 28/02/2011</t>
  </si>
  <si>
    <t>86</t>
  </si>
  <si>
    <t>G010060051</t>
  </si>
  <si>
    <t>CENTRO RIABILITAZIONE PSICHIATRICA</t>
  </si>
  <si>
    <t>BOLZANO/VIA FAGO, 46</t>
  </si>
  <si>
    <t>1323/II</t>
  </si>
  <si>
    <t>D.G.P. 1083 del 16/09/2014</t>
  </si>
  <si>
    <t>87</t>
  </si>
  <si>
    <t>AREA DI PERTINENZA</t>
  </si>
  <si>
    <t>DISTRETTO SOCIO SANITARIO - AREA DI PERTINENZA</t>
  </si>
  <si>
    <t>BRESSANONE/VIA ROMA, 41</t>
  </si>
  <si>
    <t>787II</t>
  </si>
  <si>
    <t>88</t>
  </si>
  <si>
    <t>OSPEDALE DI BRUNICO - STRADA</t>
  </si>
  <si>
    <t>89</t>
  </si>
  <si>
    <t>G010060040</t>
  </si>
  <si>
    <t>2575</t>
  </si>
  <si>
    <t>MICROBIOLOGIA</t>
  </si>
  <si>
    <t>BOLZANO/VIA AMBA ALAGI 5</t>
  </si>
  <si>
    <t>1840/II</t>
  </si>
  <si>
    <t>90</t>
  </si>
  <si>
    <t>G010160012</t>
  </si>
  <si>
    <t>SARENTINO</t>
  </si>
  <si>
    <t>3240</t>
  </si>
  <si>
    <t>SARENTINO/POSTWIESE 1</t>
  </si>
  <si>
    <t>Comune di Sarentino - Franz Th. Locher</t>
  </si>
  <si>
    <t>905/II</t>
  </si>
  <si>
    <t>Convenzione Det. 960 del 06.06.2016</t>
  </si>
  <si>
    <t>91</t>
  </si>
  <si>
    <t>G060070002</t>
  </si>
  <si>
    <t>EGNA</t>
  </si>
  <si>
    <t>908</t>
  </si>
  <si>
    <t>EGNA/BONATTI STR: 1</t>
  </si>
  <si>
    <t>C.C. Oltradige Bassa Atesina - Edmund Lanziner</t>
  </si>
  <si>
    <t>1637/II</t>
  </si>
  <si>
    <t>Convenzione Det. 860 del 10.06.2014</t>
  </si>
  <si>
    <t>92</t>
  </si>
  <si>
    <t>G010040733</t>
  </si>
  <si>
    <t>DODICIVILLE</t>
  </si>
  <si>
    <t>3607</t>
  </si>
  <si>
    <t>SUB 20,22,26,27,28,85</t>
  </si>
  <si>
    <t>BOLZANO/RITTNER STR: 37</t>
  </si>
  <si>
    <t>3534/II</t>
  </si>
  <si>
    <t>D.G.P. 3645 del 02/10/2000</t>
  </si>
  <si>
    <t>93</t>
  </si>
  <si>
    <t>G010049019</t>
  </si>
  <si>
    <t>BOLZANO/VIA PIETRALBA 10</t>
  </si>
  <si>
    <t>2330/II</t>
  </si>
  <si>
    <t>94</t>
  </si>
  <si>
    <t>G070140001</t>
  </si>
  <si>
    <t>UFFICIO IGIENE</t>
  </si>
  <si>
    <t>MERANO/VIA GOETHE, 7</t>
  </si>
  <si>
    <t>1324/II</t>
  </si>
  <si>
    <t>Delibera GP n. 380 del 12.12.2001</t>
  </si>
  <si>
    <t>95</t>
  </si>
  <si>
    <t>G070140080</t>
  </si>
  <si>
    <t>743</t>
  </si>
  <si>
    <t>EX SCUOLA INFERMIERI</t>
  </si>
  <si>
    <t>MERANO/VIA ROSSINI, 6</t>
  </si>
  <si>
    <t>1708/II</t>
  </si>
  <si>
    <t>Delibera G.P. 4451 del 10/12/2001</t>
  </si>
  <si>
    <t>96</t>
  </si>
  <si>
    <t>G030050020</t>
  </si>
  <si>
    <t>CAMPO TURES</t>
  </si>
  <si>
    <t>PORZIONI MAT. 1,4</t>
  </si>
  <si>
    <t>DISTRETTO SOCIO-SANIT.VALLE AURINA E STAZ.FOREST.CAMPO TURES</t>
  </si>
  <si>
    <t>CAMPO TURES/VIA HUGO VON TAUFERS,19</t>
  </si>
  <si>
    <t>609 II</t>
  </si>
  <si>
    <t>Delibera G.P. 579 del 05.03.2001</t>
  </si>
  <si>
    <t>466</t>
  </si>
  <si>
    <t>97</t>
  </si>
  <si>
    <t>G080100033</t>
  </si>
  <si>
    <t>SAN CANDIDO / Innichen</t>
  </si>
  <si>
    <t>DISTRETTO SOCIO-SANITARIO ALTA VAL PUSTERIA</t>
  </si>
  <si>
    <t>SAN CANDIDO/VIA PRATI 4-6</t>
  </si>
  <si>
    <t>1106 II</t>
  </si>
  <si>
    <t>01/01/1997</t>
  </si>
  <si>
    <t>10/03/1993</t>
  </si>
  <si>
    <t>98</t>
  </si>
  <si>
    <t>G050050005</t>
  </si>
  <si>
    <t>GRIES DI CHIUSA</t>
  </si>
  <si>
    <t xml:space="preserve">DISTRETTO </t>
  </si>
  <si>
    <t>DISTRETTO SOCIO-SANITARIO CHIUSA-CIRCONDARIO</t>
  </si>
  <si>
    <t>CHIUSA/SEEBEGG 17</t>
  </si>
  <si>
    <t>Griessbruck 670</t>
  </si>
  <si>
    <t>158II</t>
  </si>
  <si>
    <t>Delibera G.P. 2066 del 26.05.1999</t>
  </si>
  <si>
    <t>776</t>
  </si>
  <si>
    <t>99</t>
  </si>
  <si>
    <t>01/03/2005</t>
  </si>
  <si>
    <t>OSPEDALE BRESSANONE - STRADA</t>
  </si>
  <si>
    <t>19/12/2017</t>
  </si>
  <si>
    <t>1068</t>
  </si>
  <si>
    <t>100</t>
  </si>
  <si>
    <t>OSPEDALE BRESSANONE - PRATO</t>
  </si>
  <si>
    <t>101</t>
  </si>
  <si>
    <t>ARATIVO</t>
  </si>
  <si>
    <t>OSPEDALE BRESSANONE - ARATIVO</t>
  </si>
  <si>
    <t>102</t>
  </si>
  <si>
    <t>OSPEDALE BRESSANONE - IMPRODUTTIVO</t>
  </si>
  <si>
    <t>104</t>
  </si>
  <si>
    <t>OSPEDALE BRUNICO - CABINA DI CONSEGNA</t>
  </si>
  <si>
    <t>BRUNICO/VIA OSPEDALE 11</t>
  </si>
  <si>
    <t>01/10/2006</t>
  </si>
  <si>
    <t>EX PARC HOTEL PARCHEGGI</t>
  </si>
  <si>
    <t>836 II</t>
  </si>
  <si>
    <t>30/12/2008</t>
  </si>
  <si>
    <t>643</t>
  </si>
  <si>
    <t>108</t>
  </si>
  <si>
    <t>01/01/2016</t>
  </si>
  <si>
    <t>GARAGE OSPEDALE</t>
  </si>
  <si>
    <t>D.G.P. 861 del 28/07/2015</t>
  </si>
  <si>
    <t>31/03/2008</t>
  </si>
  <si>
    <t>109</t>
  </si>
  <si>
    <t>160</t>
  </si>
  <si>
    <t>OSPEDALE - CORRIDOIO CHE PORTA ALLA CASA DI RIPOSO</t>
  </si>
  <si>
    <t>110</t>
  </si>
  <si>
    <t>27/06/2017</t>
  </si>
  <si>
    <t>407</t>
  </si>
  <si>
    <t>MARIENHOF</t>
  </si>
  <si>
    <t>BRUNICO/VIA ANDREAS HOFER</t>
  </si>
  <si>
    <t>2346 II</t>
  </si>
  <si>
    <t>111</t>
  </si>
  <si>
    <t>4822</t>
  </si>
  <si>
    <t>OSPEDALE DI BOLZANO - PARCHEGGIO</t>
  </si>
  <si>
    <t>112</t>
  </si>
  <si>
    <t>05/12/2003</t>
  </si>
  <si>
    <t>979</t>
  </si>
  <si>
    <t>OSPEDALE DI BOLZANO</t>
  </si>
  <si>
    <t>5029/II</t>
  </si>
  <si>
    <t>113</t>
  </si>
  <si>
    <t>27/05/2008</t>
  </si>
  <si>
    <t>2455</t>
  </si>
  <si>
    <t>114</t>
  </si>
  <si>
    <t>25/03/2013</t>
  </si>
  <si>
    <t>115</t>
  </si>
  <si>
    <t>4654</t>
  </si>
  <si>
    <t>116</t>
  </si>
  <si>
    <t>4526</t>
  </si>
  <si>
    <t>CENTRO LUNGODEGENZA</t>
  </si>
  <si>
    <t>14/12/2000</t>
  </si>
  <si>
    <t>2069</t>
  </si>
  <si>
    <t>POSTI MACCHINA</t>
  </si>
  <si>
    <t>05/02/2004</t>
  </si>
  <si>
    <t>1778</t>
  </si>
  <si>
    <t>TERRENO ZONA SILL</t>
  </si>
  <si>
    <t>119</t>
  </si>
  <si>
    <t>OSPEDALE DI BRESSANONE - EX KLINGER</t>
  </si>
  <si>
    <t>322 II</t>
  </si>
  <si>
    <t>-</t>
  </si>
  <si>
    <t>G002003002</t>
  </si>
  <si>
    <t>622</t>
  </si>
  <si>
    <t>OSPEDALE DI BRESSANONE - SERVIZIO VETERINARIO</t>
  </si>
  <si>
    <t xml:space="preserve">BRESSANONE/VIA STAZIONE 27/A </t>
  </si>
  <si>
    <t>318 II</t>
  </si>
  <si>
    <t>28/07/1999</t>
  </si>
  <si>
    <t>G020030002</t>
  </si>
  <si>
    <t>121</t>
  </si>
  <si>
    <t>OSEPEDALE BRESSANONE - strada parcheggio Ex Sanatorio</t>
  </si>
  <si>
    <t>Decreto Ass. ai lavori pubblici N. 23725 del 27.11.2017</t>
  </si>
  <si>
    <t>122</t>
  </si>
  <si>
    <t>DISTRETTO SOCIALE WIPPTAL</t>
  </si>
  <si>
    <t>VIPITENO/VIA S. GIACOMO 8</t>
  </si>
  <si>
    <t>723II</t>
  </si>
  <si>
    <t>Convenzione del 07.07.2016</t>
  </si>
  <si>
    <t>BZG Wipptal - Dr. C. Engl</t>
  </si>
  <si>
    <t>04/08/2020</t>
  </si>
  <si>
    <t>3217</t>
  </si>
  <si>
    <t>NUOVA CENTRALE TECNOLOGICA</t>
  </si>
  <si>
    <t>Dr. Umberto Tait</t>
  </si>
  <si>
    <t>2528 II</t>
  </si>
  <si>
    <t>Delibera G.P. 670/2020</t>
  </si>
  <si>
    <t>Azienda Sanitaria</t>
  </si>
  <si>
    <t>Note</t>
  </si>
  <si>
    <t>G010060000</t>
  </si>
  <si>
    <t>G010160000</t>
  </si>
  <si>
    <t>G060070000</t>
  </si>
  <si>
    <t>G010040000</t>
  </si>
  <si>
    <t>G070140000</t>
  </si>
  <si>
    <t>PORZIONE MAT. 2, 3, 4</t>
  </si>
  <si>
    <t>G0100190020</t>
  </si>
  <si>
    <t>421</t>
  </si>
  <si>
    <t>ALLOGGIO PSICHIATRICO</t>
  </si>
  <si>
    <t>VIPITENO/VIA PLONER 7</t>
  </si>
  <si>
    <t>Dr.Christine Zelger</t>
  </si>
  <si>
    <t>Vipiteno</t>
  </si>
  <si>
    <t>420II</t>
  </si>
  <si>
    <t>Delibera G.P. 738/2020</t>
  </si>
  <si>
    <t>Codice Chiave</t>
  </si>
  <si>
    <t>Valore Integrato in altri cespiti</t>
  </si>
  <si>
    <t>OSPEDALE BRESSANONE - parcheggio Ex Vizentinum</t>
  </si>
  <si>
    <t>l</t>
  </si>
  <si>
    <t>N. Progressivo/ Fortlaufende Nr.</t>
  </si>
  <si>
    <t>Data di riferimento/ Bezugsdatum</t>
  </si>
  <si>
    <t>Codice identificativo (G+Utav+CC+Nprat)/ Identifizierungskodex (G+GBAmt+Kt.Gem.+Verf.Nr.)</t>
  </si>
  <si>
    <t>Terreno/Grundstück (T)  Fabbricato/Gebäude (E)</t>
  </si>
  <si>
    <t>Comprensorio aziendale consegnatario/ Verwahrender Gesundheitsbezirk</t>
  </si>
  <si>
    <t>Denominazione comune catastale/ Name Kat. Gemeinde</t>
  </si>
  <si>
    <t>Particella 1/ Grundparzelle o. Bauparzelle (Parz. 1)</t>
  </si>
  <si>
    <t>Particella 2/ Grundparzelle o. Bauparzelle (Parz. 2)</t>
  </si>
  <si>
    <t>Porzione materiale(p.m.)/ Materieller Anteil (m.A.)</t>
  </si>
  <si>
    <t>Tipologia edilizia o del terreno/ Bautyp oder Grundstückstyp</t>
  </si>
  <si>
    <t>Descrizione (destinazione d'uso)/ Beschreibung (Verwendungszweck)</t>
  </si>
  <si>
    <t>Ubicazione: comune / località / via  Standort: Gemeinde / Ortschaft / Strasse</t>
  </si>
  <si>
    <r>
      <t xml:space="preserve">Valore Contabile 
</t>
    </r>
    <r>
      <rPr>
        <sz val="10"/>
        <rFont val="Arial"/>
        <family val="2"/>
      </rPr>
      <t xml:space="preserve">(al netto degli ammortamenti)/ </t>
    </r>
    <r>
      <rPr>
        <b/>
        <sz val="10"/>
        <rFont val="Arial"/>
        <family val="2"/>
      </rPr>
      <t>Buchwert</t>
    </r>
    <r>
      <rPr>
        <sz val="10"/>
        <rFont val="Arial"/>
        <family val="2"/>
      </rPr>
      <t xml:space="preserve"> (inkl. Abschreibungen)</t>
    </r>
  </si>
  <si>
    <t>VALORE (beni concessi in uso gratuito all'AS e consegnati a terzi)/ WERT (Güter, die dem Sanitätsbetrieb zur kostenlosen Nutzung überlassen und Dritten übergeben wurden)</t>
  </si>
  <si>
    <t>Note/ Anmerkungen</t>
  </si>
  <si>
    <t>BRESSANONE/ BRIXEN</t>
  </si>
  <si>
    <t>BRUNICO/ BRUNECK</t>
  </si>
  <si>
    <t>VIPITENO/ STERZING</t>
  </si>
  <si>
    <t>BOLZANO/ BOZEN</t>
  </si>
  <si>
    <t>MERANO/ MERAN</t>
  </si>
  <si>
    <t>PALAZZO VON GELMINI - CENTRO 
DI RIABILITAZIONE/ REHABILITATIONSZENTRUM</t>
  </si>
  <si>
    <t>RODENGO/ RODENECK</t>
  </si>
  <si>
    <t>GRIES/ GRIES</t>
  </si>
  <si>
    <t>MAIA/ MAIS</t>
  </si>
  <si>
    <t>QUARAZZE/ GRATSCH</t>
  </si>
  <si>
    <t>VANGA/ WANGEN</t>
  </si>
  <si>
    <t>APPIANO/ EPPAN</t>
  </si>
  <si>
    <t>SAN CANDIDO/ INNICHEN</t>
  </si>
  <si>
    <t xml:space="preserve">SAN CANDIDO/ INNICHEN </t>
  </si>
  <si>
    <t>SILANDRO/ SCHLANDERS</t>
  </si>
  <si>
    <t>CORNEDO/ KARNEID</t>
  </si>
  <si>
    <t>SALORNO/ SALURN</t>
  </si>
  <si>
    <t>LAIVES/ LEIFERS</t>
  </si>
  <si>
    <t>LANA/ LANA</t>
  </si>
  <si>
    <t>SARENTINO/ SARNTEIN</t>
  </si>
  <si>
    <t>EGNA/ NEUMARKT</t>
  </si>
  <si>
    <t>S.MARTINO IN BADIA/ 
ST. MARTIN IN THURN</t>
  </si>
  <si>
    <t>CAMPO TURES/ 
SAND IN TAUFERS</t>
  </si>
  <si>
    <t>DODICIVILLE/ 
ZWÖLFMALGREIN</t>
  </si>
  <si>
    <t>GRIES DI CHIUSA/ 
GRIESBRUCK</t>
  </si>
  <si>
    <t>PIÚ p.m./ MEHRERE m.A.</t>
  </si>
  <si>
    <t>p.m./ m.A. 2</t>
  </si>
  <si>
    <t>SUB. 2 ASILO NIDO/ 
KINDERGARTEN</t>
  </si>
  <si>
    <t>p.m./ m.A. 1+2</t>
  </si>
  <si>
    <t>p.m./ m.A. 1</t>
  </si>
  <si>
    <t>p.m./ m.A. 1, 72</t>
  </si>
  <si>
    <t>p.m./ m.A. 1,4</t>
  </si>
  <si>
    <t>EDIFICIO/ GEBÄUDE</t>
  </si>
  <si>
    <t>PRATO/ WIESE</t>
  </si>
  <si>
    <t>STRADA/ STRASSE</t>
  </si>
  <si>
    <t>ARATIVO/ ACKER</t>
  </si>
  <si>
    <t>PARCHEGGIO/ PARKPLATZ</t>
  </si>
  <si>
    <t>TERRENO/ GRUNDSTÜCK</t>
  </si>
  <si>
    <t>AREA DI PERTINENZA/ 
ZUBEHÖRFLACH</t>
  </si>
  <si>
    <t>IMPRODUTTIVO/ 
UNPRODUKTIV</t>
  </si>
  <si>
    <t>AREA EDIFICIALE/ 
BAUGRUND</t>
  </si>
  <si>
    <t>13,35,36,37,38,39,40,41,42,
203,205,208,209,210,289,290,
291,292,293,294,297,327,328,
329,330,331,332,333,334,336,
337,339,342,343,344,345,346,347</t>
  </si>
  <si>
    <t>p.m./ m.A. 3,6,39,40,41,42,43,44,48</t>
  </si>
  <si>
    <t>RODENGO/ SAN PAOLO, 56
RODENECK/ SAINT PAULS, 56</t>
  </si>
  <si>
    <t>MERANO/ VIA SPECKBACHER, 11
MERAN/ SPECKBACHER-STRASSE, 11</t>
  </si>
  <si>
    <t>BOLZANO/ VIA DALMAZIA, 23
BOZEN/ DALMATIEN-STRASSE, 23</t>
  </si>
  <si>
    <t>BOLZANO/ VIA DEL RONCO, 3
BOZEN/ NEUBRUCHWEG, 3</t>
  </si>
  <si>
    <t>MERANO/ VIA MARLENGO
MERAN/ MARLINGER-STRASSE</t>
  </si>
  <si>
    <t>MERANO/ VIA ROSSINI, 5
MERAN/ ROSSINI-STRASSE, 5</t>
  </si>
  <si>
    <t>RENON/ SILL 9
RITTEN/ SILL 9</t>
  </si>
  <si>
    <t>BOLZANO/ VIA LAURA CONTI, 4
BOZEN/ LAURA-CONTI-WEG, 4</t>
  </si>
  <si>
    <t>BOLZANO/ SILL 9
BOZEN/ SILL 9</t>
  </si>
  <si>
    <t>BOLZANO/ VIA L.BÖHLER, 5
BOZEN/ LORENZ-BÖHLER-STRASSE, 5</t>
  </si>
  <si>
    <t>BOLZANO/ VIA L.BÖHLER, 13
BOZEN/ LORENZ-BÖHLER-STRASSE, 13</t>
  </si>
  <si>
    <t>BOLZANO/ VIA GUNCINA, 54
BOZEN/ GUNTSCHNASTRASSE, 54</t>
  </si>
  <si>
    <t>BOLZANO/ PIAZZA LOEW CADONNA, 12
BOZEN/ LOEW CADONNA PLATZ, 12</t>
  </si>
  <si>
    <t>BOLZANO/ VIA PALERMO, 54
BOZEN/ PALERMOSTRASSE, 54</t>
  </si>
  <si>
    <t>BOLZANO/ VIA AMBA ALAGI, 33
BOZEN/ AMBA-ALAGI-STRASSE, 33</t>
  </si>
  <si>
    <t>BOLZANO/VIA FAGO, 14
BOZEN/ FAGENSTRASSE, 14</t>
  </si>
  <si>
    <t>BRESSANONE/VIA ROMA, 5 e 7
BRIXEN/ ROMASTRASSE, 5 und 7</t>
  </si>
  <si>
    <t>BRESSANONE/VIA DANTE, 51
BRIXEN/ DANTESTRASSE, 51</t>
  </si>
  <si>
    <t>BRUNICO/ VIA KARL TOLD, 2
BRUNECK/ KARL-TOLD-STRASSE, 2</t>
  </si>
  <si>
    <t>BRUNICO/ VICOLO DEI FRATI 3
BRUNECK/ PATERNSTEIG, 3</t>
  </si>
  <si>
    <t>APPIANO S.S.DE.V. VIA PLATZER 29
EPPAN/ JOHANN-GEORG-PLAZER-STRASSE, 29</t>
  </si>
  <si>
    <t>MERANO/VIA ROMA, 3
MERAN/ ROMASTRASSE, 3</t>
  </si>
  <si>
    <t>MERANO/ VIA ROSSINI, 7
MERAN/ ROSSINI-STRASSE, 7</t>
  </si>
  <si>
    <t>MERANO/ VIA ROSSINI, 3
MERAN/ ROSSINI-STRASSE, 3</t>
  </si>
  <si>
    <t>MERANO/ VIA FRANCESCO, 1
MERAN/ ST. FRANZISKUS-STRASSE, 1</t>
  </si>
  <si>
    <t>MERANO/ VIA LAURINO, 24
MERAN/ LAURINSTRASSE, 24</t>
  </si>
  <si>
    <t>SAN CANDIDO/ VIA FREISING, 2
INNICHEN/ FREISINGERSTRASSE, 2</t>
  </si>
  <si>
    <t>SILANDRO/ VIA OSPEDALE, 3
SCHLANDERS/ KRANKENHAUS STRASSE, 3</t>
  </si>
  <si>
    <t>VIPITENO/ VIA S. MARGHERITA, 24
STERZING/ MARGARETENSTRASSE, 24</t>
  </si>
  <si>
    <t>SILANDRO/ VIA STAZIONE, 12
SCHLANDERS/ BAHNHOFSTRASSE, 12</t>
  </si>
  <si>
    <t>CORNEDO ALL'ISARCO/ VIA STEINEGG, 3
KARNEID/ STEINEGG, 3</t>
  </si>
  <si>
    <t>BOLZANO/ PIAZZA S.G.BOSCO, 11
BOZEN/ DON-BOSCO-PLATZ, 11</t>
  </si>
  <si>
    <t>LAIVES/ VIA INNERHOFER, 15
LEIFERS/ INNERHOFERSTRASSE, 15</t>
  </si>
  <si>
    <t>SAN MARTINO IN BADIA/ PICCOLINO, 71
ST. MARTIN IN THURN/ PIKOLEIN, 71</t>
  </si>
  <si>
    <t>MERANO/ SINIGO
MERAN/ SINICH</t>
  </si>
  <si>
    <t>SALORNO/ VIA SCHILLER
SALURN/ FRIEDRICH-SCHILLER-STRASSE</t>
  </si>
  <si>
    <t>MERANO/ VIA ROSSINI, 14
MERAN/ ROSSINI-STRASSE, 14</t>
  </si>
  <si>
    <t>SILANDRO/ VIA OSPEDALE, 3
SCHLANDERS/ KRANKENHAUS-STRASSE, 3</t>
  </si>
  <si>
    <t>BRESSANONE/ VIA DANTE
BRIXEN/ DANTESTRASSE</t>
  </si>
  <si>
    <t>MERANO/ VIA ROMA, 3
MERAN/ ROMSTRASSE, 3</t>
  </si>
  <si>
    <t>LANA/ VIA ANDREAS HOFER, 2/A
LANA/ ANDREAS-HOFER-STRASSE, 2/A</t>
  </si>
  <si>
    <t>APPIANO S.S.DE.V. VIA PLATZER 29a
EPPAN/ JOHANN-GEORG-PLAZER-STRASSE, 29a</t>
  </si>
  <si>
    <t>BOLZANO/ VIA FAGO, 46
BOZEN/ FAGENSTRASSE, 46</t>
  </si>
  <si>
    <t>BRESSANONE/ VIA ROMA, 41
BRIXEN/ ROMSTRASSE, 41</t>
  </si>
  <si>
    <t>BOLZANO/ VIA AMBA ALAGI, 5
BOZEN/ AMBA-ALAGI-STRASSE, 5</t>
  </si>
  <si>
    <t>SARENTINO/ POSTWIESE, 1
SARNTEIN/ POSTWIESE, 1</t>
  </si>
  <si>
    <t>EGNA/ BONATTI STRASSE, 1
NEUMARKT/ BONATTI-STRASSE, 1</t>
  </si>
  <si>
    <t>BOLZANO/ VIA RENON, 37
BOZEN/ RITTNER STR. 37</t>
  </si>
  <si>
    <t>BOLZANO/ VIA PIETRALBA, 10
BOZEN/ PIETRALBA STRASSE, 10</t>
  </si>
  <si>
    <t>MERANO/ VIA GOETHE, 7
MERAN/ GOETHESTRASSE, 7</t>
  </si>
  <si>
    <t>MERANO/ VIA ROSSINI, 6
MERAN/ ROSSINI-STRASSE, 6</t>
  </si>
  <si>
    <t>CAMPO TURES/ VIA HUGO VON TAUFERS,19
SAND IN TAUFERS/ HUGO VON TAUFERS STRASSE, 19</t>
  </si>
  <si>
    <t>CHIUSA/ SEEBEGG, 17
KLAUSEN/ SEEBEGG, 17</t>
  </si>
  <si>
    <t>BRESSANONE/ VIA DANTE, 51
BRIXEN/ DANTESTRASSE, 51</t>
  </si>
  <si>
    <t>BRUNICO/ VIA OSPEDALE, 11
BRUNECK/ SPITALSTRASSE, 11</t>
  </si>
  <si>
    <t>BRUNICO/ VIA ANDREAS HOFER
BRUNECK/ ANDREAS-HOFER-STRASSE</t>
  </si>
  <si>
    <t>BRESSANONE/ VIA STAZIONE, 27/A 
BRIXEN/ BAHNHOFSTRASSE, 27/A</t>
  </si>
  <si>
    <t>VIPITENO/ VIA S. GIACOMO, 8
STERZING/ ST. JAKOB-WEG, 8</t>
  </si>
  <si>
    <t>FOCOLARE PSICHIATRICO/ PSYCHIATRISCHES WOHNHEIM</t>
  </si>
  <si>
    <t>COMUNITÀ ALLOGGIO PER MALATI PSICHICI/ GESCHÜTZTES WOHNHEIM</t>
  </si>
  <si>
    <t>COMPLESSO BACHGART - CENTRO ALCOLISTI - CAPPELLA/ 
THERAPIEZENTRUM BAD BACHGART - KAPELLE</t>
  </si>
  <si>
    <t>AZIENDA SANITARIA DELL'ALTO ADIGE - UFFICI/ 
SÜDTIROLER SANITÄTSBETRIEB - BÜROS</t>
  </si>
  <si>
    <t>AZIENDA SANITARIA - SERVIZI ZONALI/ 
SÜDTIROLER SANITÄTSBETRIEB - ZONALE DIENSTE</t>
  </si>
  <si>
    <t>OSPEDALE DI MERANO - PARCHEGGIO/ KRANKENHAUS MERAN - PARKPLATZ</t>
  </si>
  <si>
    <t>OSTELLO PER ANIMALI - CASTEL NOVALE/ TIERHEIM SILL</t>
  </si>
  <si>
    <t>CENTRO PER AMMALATI LUNGODEGENTI/ ZENTRUM FÜR LANGZEITPFLEGE</t>
  </si>
  <si>
    <t>OSPEDALE CENTRALE DI BOLZANO - EDIFICIO CENTRALE/
ZENTRALKRANKENHAUS BOZEN - HAUPTGEBÄUDE</t>
  </si>
  <si>
    <t>OSPEDALE CENTRALE DI BOLZANO - PADIGLIONE W/ 
ZENTRALKRANKENHAUS BOZEN - GEBÄUDE W</t>
  </si>
  <si>
    <t>SCUOLA PROV.SUP.DI SANITÀ "CLAUDIANA" - ASILO NIDO AS/
FACHHOCHSCHULE FÜR GESUNDHEITSBERUFE CLAUDIANA - KINDERHORT SB</t>
  </si>
  <si>
    <t>PEDIATRIA NEUROPSICHIATRICA/ NEUROPSYCHIATRISCHE PÄDIATRIE</t>
  </si>
  <si>
    <t>DISTRETTO SOCIO SANITARIO/ GESUNDHEITS UND SOZIALSPRENGEL</t>
  </si>
  <si>
    <t>DISTRETTO SOCIO-SANITARIO BOLZANO-EUROPA/ 
GESUNDHEITS UND SOZIALSPRENGEL BOZEN-EUROPA</t>
  </si>
  <si>
    <t>AMBULATORI/UFFICI
AMBULATORIEN/BÜROS</t>
  </si>
  <si>
    <t>RIABILITAZIONE/ REHABILITATION</t>
  </si>
  <si>
    <t>DISTRETTO SOCIO SANITARIO (EX CASSA MUTUA)/ 
GESUNDHEITS UND SOZIALSPRENGEL (EX KRANKENKASSE)</t>
  </si>
  <si>
    <t>OSPEDALE DI BRESSANONE - EX SANATORIO/ 
KRANKENHAUS BRIXEN - EX SANATORIUM</t>
  </si>
  <si>
    <t>OSPEDALE DI BRESSANONE/ KRANKENHAUS BRIXEN</t>
  </si>
  <si>
    <t xml:space="preserve">COMPLESSO BACHGART - CENTRO ALCOLISTI/ THERAPIEZENTRUM BAD BACHGART </t>
  </si>
  <si>
    <t>OSPEDALE DI BRUNICO/ KRANKENHAUS BRUNECK</t>
  </si>
  <si>
    <t>OSPEDALE DI BRUNICO - VILLA ROSATI - UFFICI/
KRANKENHAUS BRUNECK - VILLA ROSATI - BÜROS</t>
  </si>
  <si>
    <t>OSPEDALE DI BRUNICO - FOCOLARE PSICHIATRICO/
KRANKENHAUS BRUNECK - PSYCHIATRISCHES WOHNHEIM</t>
  </si>
  <si>
    <t>DISTRETTO SOCIO-SANITARIO BRUNICO E CIRCONDARIO/
GESUNDHEITS UND SOZIALSPRENGEL BRUNECK UND UMGEBUNG</t>
  </si>
  <si>
    <t>DISTRETTO SOCIO-SANITARIO OLTRADIGE - APPIANO/
GESUNDHEITS UND SOZIALSPRENGEL ÜBERETSCH - EPPAN</t>
  </si>
  <si>
    <t>DOBLHOF - UFFICI/ DOBLHOF - BÜROS</t>
  </si>
  <si>
    <t>OSPEDALE DI MERANO - CAPPELLA/ KRANKENHAUS MERAN - KAPELLE</t>
  </si>
  <si>
    <t>OSPEDALE DI MERANO - REHA/ KRANKENHAUS MERAN - REHA</t>
  </si>
  <si>
    <t>OSPEDALE DI MERANO - EDIFICIO F/ KRANKENHAUS MERAN - GEBÄUDE F</t>
  </si>
  <si>
    <t>OSPEDALE DI MERANO - EDIFICIO R/ KRANKENHAUS MERAN - GEBÄUDE R</t>
  </si>
  <si>
    <t>OSPEDALE DI MERANO/ KRANKENHAUS MERAN - PARKPLATZ</t>
  </si>
  <si>
    <t>OSPEDALE DI MERANO/ KRANKENHAUS MERAN - KASSA PARKPLATZ</t>
  </si>
  <si>
    <t>OSPEDALE DI MERANO/ KRANKENHAUS MERAN - WARENANNEHME</t>
  </si>
  <si>
    <t>OSPEDALE DI MERANO - "F. TAPPEINER"/ KRANKENHAUS MERAN - "F. TAPPEINER"</t>
  </si>
  <si>
    <t>EX HOTEL KOENIG LAURIN/ KOENIG LAURIN - BÜROS</t>
  </si>
  <si>
    <t>OSPEDALE DI BASE SAN CANDIDO/ KRANKENHAUS DER GRUNDVERSORGUNG INNICHEN</t>
  </si>
  <si>
    <t>OSPEDALE DI BASE SAN CANDIDO - PARCHEGGIO/
KRANKENHAUS DER GRUNDVERSORGUNG INNICHEN - PARKPLATZ</t>
  </si>
  <si>
    <t>OSPEDALE DI BASE DI SILANDRO - CAPPELLA/ 
KRANKENHAUS DER GRUNDVERSORGUNG SCHLANDERS - KAPELLE</t>
  </si>
  <si>
    <t>OSPEDALE DI BASE DI SILANDRO - AMMINISTRAZIONE/ 
KRANKENHAUS DER GRUNDVERSORGUNG SCHLANDERS - VERWALTUNG</t>
  </si>
  <si>
    <t>OSPEDALE DI BASE DI SILANDRO/ KRANKENHAUS DER GRUNDVERSORGUNG SCHLANDERS</t>
  </si>
  <si>
    <t>OSPEDALE DI BASE DI SILANDRO - PARCHEGGIO/ 
KRANKENHAUS DER GRUNDVERSORGUNG SCHLANDERS - PARKPLATZ</t>
  </si>
  <si>
    <t>OSPEDALE DI BASE DI SILANDRO - TERRENO/ 
KRANKENHAUS DER GRUNDVERSORGUNG SCHLANDERS GRUNDSTÜCK</t>
  </si>
  <si>
    <t>OSPEDALE DI BASE DI VIPITENO/ KRANKENHAUS DER GRUNDVERSORGUNG STERZING</t>
  </si>
  <si>
    <t>COMUNITÁ PROTETTA/ GESCHÜTZTES WOHNHEIM</t>
  </si>
  <si>
    <t>DISTRETTO SOCIO-SANITARIO VAL D'EGA-SCILIAR/ 
GESUNDHEITS UND SOZIALSPRENGEL EGGENTAL-SCHLERN</t>
  </si>
  <si>
    <t>SERVIZIO VETERINARIO/ VETERINÄRDIENST</t>
  </si>
  <si>
    <t>DISTRETTO SOCIO-SANITARIO D.BOLZANO/SEDE DON BOSCO/ 
GESUNDHEITS UND SOZIALSPRENGEL BOZEN/DON BOSCO</t>
  </si>
  <si>
    <t>ISTITUTO PER L'ASSISTENZA ALL'INFANZIA - LOGOPEDIA/ 
LANDESKLEINKINDERHEIM - LOGOPÄDIE</t>
  </si>
  <si>
    <t>COMPLESSO BACHGART - CENTRO ALCOLISTI/ THERAPIEZEMTRUM BAD BACHGART</t>
  </si>
  <si>
    <t>DISTRETTO SOCIO-SANITARIO LAIVES/ GESUNDHEITS UND SOZIALSPRENGEL LEIFERS</t>
  </si>
  <si>
    <t>DISTRETTO SANITARIO E SOCIALE VAL BADIA/ 
GESUNDHEITS UND SOZIALSPRENGEL GADERTAL</t>
  </si>
  <si>
    <t>AZIENDA SANITARIA - CENTRO RIABILITATIVO PSICHIATRICO/ 
PSYCHIATRISCHE REHABILITATION</t>
  </si>
  <si>
    <t>PALAZZO VON GELMINI - CENTRO DI RIABILITAZIONE/
VON GELMINI - ZENTRUM FÜR REHABILITATION</t>
  </si>
  <si>
    <t>OSPEDALE DI MERANO - ASILO NIDO/ KRANKENHAUS MERAN - KINDERHORT</t>
  </si>
  <si>
    <t>OSPEDALE DI BRESSANONE - OFFICINA/ KRANKENHAUS BRIXEN - WERKSTATT</t>
  </si>
  <si>
    <t>OSPEDALE DI BRESSANONE - PARCHEGGIO/ KRANKENHAUS BRIXEN - PARKPLATZ</t>
  </si>
  <si>
    <t>DISTRETTO SANITARIO DI MERANO - CABINA ELETTRICA/ 
TRAFO-KABINE - UNTERIRDISCH</t>
  </si>
  <si>
    <t>OSPEDALE DI BASE DI SILANDRO/ 
KRANKENHAUS DER GRUNDVERSORGUNG SCHLANDERS VERWALTUNG</t>
  </si>
  <si>
    <t>OSTELLO PER ANIMALI - CASTEL NOVALE (VEDI 1-20-12)/ TIERHEIM SILL (SIEHE 1-20-12)</t>
  </si>
  <si>
    <t>DISTRETTO SANITARIO E SOCIALE VAL BADIA/
GESUNDHEITS UND SOZIALSPRENGEL GADERTAL</t>
  </si>
  <si>
    <t>DISTRETTO SOCIO SANITARIO DI LANA/
GESUNDHEITS UND SOZIALSPRENGEL  LANA</t>
  </si>
  <si>
    <t>OSPEDALE DI MERANO - STRADA/ KRANKENHAUS MERAN - STRASSE</t>
  </si>
  <si>
    <t>CENTRO RIABILITAZIONE PSICHIATRICA/ ZENTRUM FÜR PSYCHISCHE REHABILITATION</t>
  </si>
  <si>
    <t>DISTRETTO SOCIO-SANITARIO OLTRADIGE - APPIANO/ 
GESUNDHEITS UND SOZIALSPRENGEL ÜBERETSCH - EPPAN</t>
  </si>
  <si>
    <t>DISTRETTO SOCIO SANITARIO - AREA DI PERTINENZA/ 
GESUNDHEITS UND SOZIALSPRENGEL</t>
  </si>
  <si>
    <t>OSPEDALE DI BRUNICO - STRADA/ KRANKENHAUS BRUNECK - STRASSE</t>
  </si>
  <si>
    <t>MICROBIOLOGIA/ MIKROBIOLOGIE</t>
  </si>
  <si>
    <t>UFFICIO IGIENE/ HYGIENEAMT</t>
  </si>
  <si>
    <t>EX SCUOLA INFERMIERI/ EX KRANKENPFLEGESCHULE</t>
  </si>
  <si>
    <t>DISTRETTO SOCIO-SANIT.VALLE AURINA E STAZ.FOREST.CAMPO TURES/
GESUNDHEITS UND SOZIALSPRENGE AHRNTAL UND FORSTSTATION SAND IN TAUFERS</t>
  </si>
  <si>
    <t>DISTRETTO SOCIO-SANITARIO CHIUSA-CIRCONDARIO/ 
GESUNDHEITS UND SOZIALSPRENGEL KLAUSEN UND UMGEBUNG</t>
  </si>
  <si>
    <t>OSPEDALE BRESSANONE - STRADA/ KRANKENHAUS BRIXEN - WEG</t>
  </si>
  <si>
    <t>OSPEDALE BRESSANONE - PRATO/ KRANKENHAUS BRIXEN - WIESE</t>
  </si>
  <si>
    <t>OSPEDALE BRESSANONE - ARATIVO/ KRANKENHAUS BRIXEN - ACKER</t>
  </si>
  <si>
    <t>OSPEDALE BRESSANONE - IMPRODUTTIVO/ KRANKENHAUS BRIXEN - UNPRODUKTIV</t>
  </si>
  <si>
    <t>OSPEDALE BRUNICO - CABINA DI CONSEGNA/ 
KRANKENHAUS BRUNECK -  ÜBERGABEKABINE</t>
  </si>
  <si>
    <t>EX PARC HOTEL PARCHEGGI/ EX PARC HOTEL AUTOABSTELLPLÄTZE</t>
  </si>
  <si>
    <t>GARAGE OSPEDALE/ GARAGE KRANKENHAUS</t>
  </si>
  <si>
    <t>OSPEDALE DI BOLZANO - PARCHEGGIO/ KRANKENHAUS BOZEN - PARKPLATZ</t>
  </si>
  <si>
    <t xml:space="preserve">OSPEDALE DI BOLZANO/ KRANKENHAUS BOZEN </t>
  </si>
  <si>
    <t xml:space="preserve">OSPEDALE DI BOLZANO/ KRANKENHAUS BOZEN  </t>
  </si>
  <si>
    <t>CENTRO LUNGODEGENZA/ ZENTRUM FÜR LANGZEITPFLEGE</t>
  </si>
  <si>
    <t>POSTI MACCHINA/ PARKPLÄTZE</t>
  </si>
  <si>
    <t>TERRENO ZONA SILL/ WIESE SILL</t>
  </si>
  <si>
    <t>OSPEDALE DI BRESSANONE - EX KLINGER/
KRANKENHAUS BRIXEN - EX KLINGER</t>
  </si>
  <si>
    <t>OSPEDALE DI BRESSANONE - SERVIZIO VETERINARIO/
KRANKENHAUS BRIXEN - VETERINÄRDIENST</t>
  </si>
  <si>
    <t>OSEPEDALE BRESSANONE - strada parcheggio Ex Sanatorio/ 
KRANKENHAUS BRIXEN - Strasse Parkplatz Ex Santorium</t>
  </si>
  <si>
    <t>DISTRETTO SOCIALE WIPPTAL/ SOZIALSPRENGEL WIPPTAL</t>
  </si>
  <si>
    <t>NUOVA CENTRALE TECNOLOGICA/ NEUE TECHNOLOGIEZENTRALE</t>
  </si>
  <si>
    <t>PORZIONI MAT./ MATERIELLE ANTEIL 3,6,39,40,41,42,43,44,48</t>
  </si>
  <si>
    <t>CENTRO ALCOLISTI - CAPPELLA/ KAPELLE</t>
  </si>
  <si>
    <t>PIÙ PORZIONI MAT./ MEHERERE MATERIELLE ANTEILE</t>
  </si>
  <si>
    <t>AZIENDA SANITARIA OVEST - PIÚ PORZIONI MAT./ MEHERERE MATERIELLE ANTEILE</t>
  </si>
  <si>
    <t>OSTELLO PER ANIMALI/ TIERHEIM</t>
  </si>
  <si>
    <t>OSPEDALE BOLZANO - EDIFICIO PRINCIP./ KRANKENHAUS BOZEN - HAUPTGEBÄUDE</t>
  </si>
  <si>
    <t>OSPEDALE BOLZANO - PADIGLIONE W/ KRANKENHAUS BOZEN - GEBÄUDE W</t>
  </si>
  <si>
    <t>OSPEDALE - EX SANATORIO/ KRANKENHAUS - EX SANATORIUM</t>
  </si>
  <si>
    <t>OSPEDALE + ELISOCCORSO/ KRANKENHAUS + RETTUNGSHUBSCHRAUBER</t>
  </si>
  <si>
    <t>CAPPELLA/ KAPELLE</t>
  </si>
  <si>
    <t>OSPEDALE/ KRANKENHAUS - "FRANZ TAPPEINER"</t>
  </si>
  <si>
    <t>AMBULATORIO DEMATOLOGICO/ DERMATOLOGISCHE PRAXIS</t>
  </si>
  <si>
    <t>OSPEDALE NUOVO - EDIFICIO/ NEUES KRANKENHAUS - GEBÄUDE</t>
  </si>
  <si>
    <t>EDIFICIO/ GEBÄUDE - HOTEL</t>
  </si>
  <si>
    <t>OSPEDALE S.CANDIDO/ KRANKENHAUS INNICHEN</t>
  </si>
  <si>
    <t>OSPEDALE S.CANDIDO - PARTE SOTTO TUTELA/ KRANKENHAUS INNICHEN - GESCHÜTZTER TEIL</t>
  </si>
  <si>
    <t>OSPEDALE S.CANDIDO - PIAZZALE/ KRANKENHAUS INNICHEN  - PLATZ</t>
  </si>
  <si>
    <t>TERRENO RICOPERTO DI ALBERI E CESPUGLI/ WIESE</t>
  </si>
  <si>
    <t>OSPEDALE DI VIPITENO/ KRANKENHAUS STERZING</t>
  </si>
  <si>
    <t>EDIFICIO - COMUNITA' ALLOGGIO/ WOHNHEIM</t>
  </si>
  <si>
    <t>ISTIT. ZOOPROFILATTICO - SERV. VETERINARIO PROV.LE/ LANDESTIERÄRZTLICHER DIENST</t>
  </si>
  <si>
    <t>DISTRETTO SOCIO-SANITARIO DON BOSCO/ GESUNDHEITS UND SOZIALSPRENGEL DON BOSCO</t>
  </si>
  <si>
    <t>EDIFICIO - MAGAZZINO/ GEBÄUDE - LAGER</t>
  </si>
  <si>
    <t>EDIFICIO RIABILITAZIONE, EDUCAZ.,CORTILE/ GEBÄUDE REHABILITATION, BILDUNG, HOF</t>
  </si>
  <si>
    <t>EDIFICIO - ISTITUTO PER L'ASSISTENZA ALL'INFANZIA/ INSTITUT FÜR DIE KINDERBETREUUNG</t>
  </si>
  <si>
    <t>EDIFICIO,OFFICINE,CORTILE/ GEBÄUDE, WERKSTATT, HOF</t>
  </si>
  <si>
    <t>CENTRO DI RIABILITAZIONE "GELMINI"/ ZENTRUM FÜR REHABILITATION "GELMINI"</t>
  </si>
  <si>
    <t>EDIFICIO - CENTRO RIABILITAZIONE MALATI PSICHICI/ PSYCHIATRISCHE REHABILITATION</t>
  </si>
  <si>
    <t>CENTRO BAMBINI/ KINDERHORT</t>
  </si>
  <si>
    <t>AREA INPROD./ UNPRODUKTIVE FLÄCHE</t>
  </si>
  <si>
    <t>EDIFICIO DELLA CROCE ROSSA/ ROTES KREUZ</t>
  </si>
  <si>
    <t>CABINA ELETTRICA/ ELEKTRISCHE KABINE</t>
  </si>
  <si>
    <t>STRADA D'ACCESSO/ EINGANG-STRASSE</t>
  </si>
  <si>
    <t>CORTILE/ HOF</t>
  </si>
  <si>
    <t>EDIFICIO - P.MAT. 1/ GEBÄUDE MAT. ANTEIL 1</t>
  </si>
  <si>
    <t>COMUNITÀ ALLOGGIO PER MALATI PSICHICI/ WOHNHEIM FÜR PSYCHISCHE KRANKE</t>
  </si>
  <si>
    <t>TERRENO - ACCESSO DA VIA GOETHE ALL'OSPEDALE/ ZUGANG VON GOETHE-STRASSE</t>
  </si>
  <si>
    <t>EDIFICIO - AMPLIAMENTO DEL DISTRETTO SANITARIO/ ERWEITERUNG</t>
  </si>
  <si>
    <t>AREA DI PERTINENZA/ ZUBEHÖRFLACH</t>
  </si>
  <si>
    <t>PORZIONI MAT./ MAT. ANTEIL  1,4</t>
  </si>
  <si>
    <t>SERVIZI SANITARI - CASA DI RIPOSO, P.M. 2, 3 e 4/ 
GESUNDHEITS UND SOZIALSPRENGEL HOCHPUSTERTAL m.A. 2, 3 und 4</t>
  </si>
  <si>
    <t xml:space="preserve">DISTRETTO SOCIO-SANITARIO/ GESUNDHEITS UND SOZIALSPRENGEL </t>
  </si>
  <si>
    <t>EX PARC HOTEL CAMPO TURES/ SAND IN TAUFERS</t>
  </si>
  <si>
    <t>CENTRO DEGENZA MALATI CRONICI - AZ.SPEC.USL CENTRO/ ZENTRUM FÜR LANGZEITPFLEGE</t>
  </si>
  <si>
    <t>POSTI MACCHINA/ PARKPLÄTZE   -  P.M./ m.A. DA/VON 21 A/BIS 45</t>
  </si>
  <si>
    <t>PORZIONI MAT./ MAT. ANTEILE 3,12,30,31,44,45,46,47,48,49</t>
  </si>
  <si>
    <t>STRADA - SPAZIO RISERVATO PER CONTAINER/ STRASSE-RESERVIERTER PLATZ FÜR CONTAINER</t>
  </si>
  <si>
    <t>EDIFICIO PER LA SISTEMAZIONE DEL PERSONALE/ INTERNAT FÜR DIE MITARBEITER</t>
  </si>
  <si>
    <t>CONVITTO PERSONALE - RIABILITAZIONE/ INTERNAT MITARBEITER</t>
  </si>
  <si>
    <t>EDIFICIO - DISTRETTO SOCIO SANITARIO/ GESUNDHEITS UND SOZIALSPRENGEL</t>
  </si>
  <si>
    <t>DISRETTO SOCIO SANITARIO DI MERANO/ GESUNDHEITS UND SOZIALSPRENGEL MERAN</t>
  </si>
  <si>
    <t>EDIFICIO - SEDE AMM.NE  "DOBLHOF"/ VERWALTUNGSORT "DOBLHOF"</t>
  </si>
  <si>
    <t>EDIFICIO PRINCIPALE OSPEDALE CON CORTILE/ HAUPTGEBÄUDE+HOF</t>
  </si>
  <si>
    <t>CENTRO DEGENZA MALATI CRONICI - AZ.SPEC.USL CENTRO7 ZENTRUM FÜR LANGZEITPFLEGE</t>
  </si>
  <si>
    <t>AZIENDA SANITARIA DI BOLZANO (EX E.N.P.A.S.)/ SANITÄTSBETRIEB BOZEN (EX E.N.P.A.S.)</t>
  </si>
  <si>
    <t>AZIENDA SERVIZI SOCIALI DI BZ E AZIENDA SANITARIA/ 
SANITÄTSBETRIEB UND BETRIEB FÜR SOZIALDIENSTE BOZEN</t>
  </si>
  <si>
    <t>CENTRALE ENERGETICA PROVVISORIA/ VORLÄUFIGE ENERGIEZENTRALE</t>
  </si>
  <si>
    <t>SCUOLA S.SAN.CLAUDIANA(SUB1)/ASILO NIDO AS (SUB 2)
FACHHOCHSCHULE FÜR GESUNDHEITSBERUFE CLAUDIANA (SUB1)- KINDERHORT SB (SUB2)</t>
  </si>
  <si>
    <t>INFRASTRUTTURE/ EINRICHTUNGEN</t>
  </si>
  <si>
    <t>CENTRALE TECNICA-CENTRO DI APPROVIGIONAMENTO E SMALTIMENTO/ 
TECHNISCHE ZENTRALE- VERSORGUNG UND ENTZOGUNG</t>
  </si>
  <si>
    <t>UNITÀ SANITARIA LOCALE - CENTRO SUD/ GESUNDHEITSPRENGEL ZENTRUM - SÜD</t>
  </si>
  <si>
    <t>ii) NUOVI CESPITI INSERITI NELL'ELENCO 2023</t>
  </si>
  <si>
    <t>126</t>
  </si>
  <si>
    <t>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</si>
</sst>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164" formatCode="dd\/mm\/yyyy"/>
    <numFmt numFmtId="165" formatCode="#.0#############E+###"/>
    <numFmt numFmtId="166" formatCode="&quot;€&quot;\ #,##0.00;\-&quot;€&quot;\ #,##0.00"/>
    <numFmt numFmtId="167" formatCode="_-* #,##0.00\ _€_-;\-* #,##0.00\ _€_-;_-* &quot;-&quot;??\ _€_-;_-@_-"/>
    <numFmt numFmtId="168" formatCode="#,##0.00\ _€"/>
    <numFmt numFmtId="169" formatCode="_-* #,##0.00\ _D_M_-;\-* #,##0.00\ _D_M_-;_-* &quot;-&quot;??\ _D_M_-;_-@_-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8"/>
      <color rgb="FFFF0000"/>
      <name val="Tahoma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trike/>
      <sz val="10"/>
      <name val="Calibri Light"/>
      <family val="2"/>
    </font>
    <font>
      <b/>
      <strike/>
      <sz val="10"/>
      <name val="Calibri Light"/>
      <family val="2"/>
    </font>
    <font>
      <sz val="10"/>
      <color indexed="8"/>
      <name val="Arial"/>
      <family val="2"/>
    </font>
    <font>
      <i/>
      <strike/>
      <sz val="10"/>
      <name val="Calibri Light"/>
      <family val="2"/>
    </font>
    <font>
      <sz val="10"/>
      <name val="Calibri Light"/>
      <family val="2"/>
    </font>
    <font>
      <i/>
      <strike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9" fontId="7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4"/>
    <xf numFmtId="166" fontId="9" fillId="0" borderId="1" xfId="7" applyNumberFormat="1" applyFont="1" applyBorder="1"/>
    <xf numFmtId="49" fontId="10" fillId="2" borderId="1" xfId="4" applyNumberFormat="1" applyFont="1" applyFill="1" applyBorder="1" applyAlignment="1">
      <alignment wrapText="1"/>
    </xf>
    <xf numFmtId="49" fontId="10" fillId="2" borderId="1" xfId="6" applyNumberFormat="1" applyFont="1" applyFill="1" applyBorder="1" applyAlignment="1">
      <alignment wrapText="1"/>
    </xf>
    <xf numFmtId="49" fontId="10" fillId="2" borderId="2" xfId="4" applyNumberFormat="1" applyFont="1" applyFill="1" applyBorder="1" applyAlignment="1">
      <alignment wrapText="1"/>
    </xf>
    <xf numFmtId="49" fontId="9" fillId="0" borderId="1" xfId="4" applyNumberFormat="1" applyFont="1" applyBorder="1" applyAlignment="1">
      <alignment horizontal="center" vertical="center"/>
    </xf>
    <xf numFmtId="164" fontId="9" fillId="0" borderId="1" xfId="4" applyNumberFormat="1" applyFont="1" applyBorder="1"/>
    <xf numFmtId="165" fontId="9" fillId="0" borderId="1" xfId="4" applyNumberFormat="1" applyFont="1" applyBorder="1"/>
    <xf numFmtId="49" fontId="9" fillId="0" borderId="1" xfId="4" applyNumberFormat="1" applyFont="1" applyBorder="1"/>
    <xf numFmtId="49" fontId="9" fillId="0" borderId="1" xfId="4" applyNumberFormat="1" applyFont="1" applyBorder="1" applyAlignment="1">
      <alignment horizontal="right"/>
    </xf>
    <xf numFmtId="0" fontId="9" fillId="0" borderId="1" xfId="4" applyFont="1" applyBorder="1"/>
    <xf numFmtId="165" fontId="9" fillId="0" borderId="1" xfId="4" applyNumberFormat="1" applyFont="1" applyBorder="1" applyAlignment="1">
      <alignment horizontal="left"/>
    </xf>
    <xf numFmtId="3" fontId="9" fillId="0" borderId="1" xfId="4" applyNumberFormat="1" applyFont="1" applyBorder="1" applyAlignment="1">
      <alignment horizontal="left"/>
    </xf>
    <xf numFmtId="166" fontId="9" fillId="0" borderId="1" xfId="4" applyNumberFormat="1" applyFont="1" applyBorder="1"/>
    <xf numFmtId="164" fontId="9" fillId="0" borderId="1" xfId="7" applyNumberFormat="1" applyFont="1" applyBorder="1"/>
    <xf numFmtId="165" fontId="9" fillId="0" borderId="1" xfId="7" applyNumberFormat="1" applyFont="1" applyBorder="1"/>
    <xf numFmtId="49" fontId="9" fillId="0" borderId="1" xfId="7" applyNumberFormat="1" applyFont="1" applyBorder="1"/>
    <xf numFmtId="49" fontId="9" fillId="0" borderId="1" xfId="7" applyNumberFormat="1" applyFont="1" applyBorder="1" applyAlignment="1">
      <alignment horizontal="right"/>
    </xf>
    <xf numFmtId="0" fontId="9" fillId="0" borderId="1" xfId="7" applyFont="1" applyBorder="1"/>
    <xf numFmtId="165" fontId="9" fillId="0" borderId="1" xfId="4" applyNumberFormat="1" applyFont="1" applyBorder="1" applyAlignment="1">
      <alignment horizontal="left" wrapText="1"/>
    </xf>
    <xf numFmtId="9" fontId="9" fillId="0" borderId="1" xfId="1" applyFont="1" applyFill="1" applyBorder="1" applyAlignment="1">
      <alignment horizontal="left"/>
    </xf>
    <xf numFmtId="4" fontId="9" fillId="0" borderId="1" xfId="4" applyNumberFormat="1" applyFont="1" applyBorder="1" applyAlignment="1">
      <alignment horizontal="left"/>
    </xf>
    <xf numFmtId="166" fontId="9" fillId="0" borderId="2" xfId="4" applyNumberFormat="1" applyFont="1" applyBorder="1"/>
    <xf numFmtId="1" fontId="9" fillId="0" borderId="1" xfId="4" applyNumberFormat="1" applyFont="1" applyBorder="1" applyAlignment="1">
      <alignment horizontal="left"/>
    </xf>
    <xf numFmtId="0" fontId="6" fillId="0" borderId="0" xfId="4" applyFont="1"/>
    <xf numFmtId="166" fontId="11" fillId="0" borderId="1" xfId="4" applyNumberFormat="1" applyFont="1" applyBorder="1"/>
    <xf numFmtId="165" fontId="9" fillId="0" borderId="1" xfId="4" quotePrefix="1" applyNumberFormat="1" applyFont="1" applyBorder="1" applyAlignment="1">
      <alignment horizontal="left"/>
    </xf>
    <xf numFmtId="7" fontId="1" fillId="0" borderId="0" xfId="4" applyNumberFormat="1"/>
    <xf numFmtId="49" fontId="9" fillId="0" borderId="1" xfId="4" applyNumberFormat="1" applyFont="1" applyBorder="1" applyAlignment="1">
      <alignment horizontal="right" vertical="center"/>
    </xf>
    <xf numFmtId="49" fontId="9" fillId="0" borderId="1" xfId="4" applyNumberFormat="1" applyFont="1" applyBorder="1" applyAlignment="1">
      <alignment horizontal="left" vertical="center"/>
    </xf>
    <xf numFmtId="4" fontId="9" fillId="0" borderId="1" xfId="4" applyNumberFormat="1" applyFont="1" applyBorder="1"/>
    <xf numFmtId="168" fontId="9" fillId="0" borderId="1" xfId="4" applyNumberFormat="1" applyFont="1" applyBorder="1" applyAlignment="1">
      <alignment horizontal="right"/>
    </xf>
    <xf numFmtId="168" fontId="9" fillId="0" borderId="1" xfId="4" applyNumberFormat="1" applyFont="1" applyBorder="1" applyAlignment="1">
      <alignment horizontal="left" vertical="center"/>
    </xf>
    <xf numFmtId="49" fontId="12" fillId="0" borderId="0" xfId="4" applyNumberFormat="1" applyFont="1" applyAlignment="1">
      <alignment horizontal="left"/>
    </xf>
    <xf numFmtId="165" fontId="9" fillId="0" borderId="3" xfId="4" applyNumberFormat="1" applyFont="1" applyBorder="1" applyAlignment="1">
      <alignment horizontal="left"/>
    </xf>
    <xf numFmtId="165" fontId="9" fillId="0" borderId="2" xfId="4" applyNumberFormat="1" applyFont="1" applyBorder="1" applyAlignment="1">
      <alignment horizontal="left"/>
    </xf>
    <xf numFmtId="49" fontId="9" fillId="0" borderId="0" xfId="4" applyNumberFormat="1" applyFont="1" applyAlignment="1">
      <alignment horizontal="right" vertical="center"/>
    </xf>
    <xf numFmtId="49" fontId="9" fillId="0" borderId="0" xfId="4" applyNumberFormat="1" applyFont="1" applyAlignment="1">
      <alignment horizontal="left" vertical="center"/>
    </xf>
    <xf numFmtId="165" fontId="9" fillId="0" borderId="0" xfId="4" applyNumberFormat="1" applyFont="1"/>
    <xf numFmtId="49" fontId="9" fillId="0" borderId="0" xfId="4" applyNumberFormat="1" applyFont="1"/>
    <xf numFmtId="49" fontId="9" fillId="0" borderId="0" xfId="4" applyNumberFormat="1" applyFont="1" applyAlignment="1">
      <alignment horizontal="right"/>
    </xf>
    <xf numFmtId="0" fontId="9" fillId="0" borderId="0" xfId="4" applyFont="1"/>
    <xf numFmtId="1" fontId="9" fillId="0" borderId="0" xfId="4" applyNumberFormat="1" applyFont="1" applyAlignment="1">
      <alignment horizontal="left"/>
    </xf>
    <xf numFmtId="3" fontId="9" fillId="0" borderId="2" xfId="4" applyNumberFormat="1" applyFont="1" applyBorder="1" applyAlignment="1">
      <alignment horizontal="left"/>
    </xf>
    <xf numFmtId="165" fontId="9" fillId="0" borderId="0" xfId="4" applyNumberFormat="1" applyFont="1" applyAlignment="1">
      <alignment horizontal="left"/>
    </xf>
    <xf numFmtId="3" fontId="9" fillId="0" borderId="0" xfId="4" applyNumberFormat="1" applyFont="1" applyAlignment="1">
      <alignment horizontal="left"/>
    </xf>
    <xf numFmtId="166" fontId="9" fillId="0" borderId="4" xfId="4" applyNumberFormat="1" applyFont="1" applyBorder="1"/>
    <xf numFmtId="165" fontId="9" fillId="0" borderId="4" xfId="4" applyNumberFormat="1" applyFont="1" applyBorder="1" applyAlignment="1">
      <alignment horizontal="left"/>
    </xf>
    <xf numFmtId="164" fontId="9" fillId="0" borderId="0" xfId="4" applyNumberFormat="1" applyFont="1"/>
    <xf numFmtId="49" fontId="9" fillId="0" borderId="0" xfId="4" applyNumberFormat="1" applyFont="1" applyAlignment="1">
      <alignment horizontal="center" vertical="center"/>
    </xf>
    <xf numFmtId="164" fontId="9" fillId="0" borderId="0" xfId="4" applyNumberFormat="1" applyFont="1" applyAlignment="1">
      <alignment horizontal="right"/>
    </xf>
    <xf numFmtId="166" fontId="9" fillId="0" borderId="0" xfId="4" applyNumberFormat="1" applyFont="1"/>
    <xf numFmtId="166" fontId="1" fillId="0" borderId="0" xfId="4" applyNumberFormat="1"/>
    <xf numFmtId="4" fontId="17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7" fontId="21" fillId="0" borderId="0" xfId="0" applyNumberFormat="1" applyFont="1" applyFill="1" applyBorder="1" applyAlignment="1">
      <alignment vertical="center"/>
    </xf>
    <xf numFmtId="49" fontId="2" fillId="0" borderId="5" xfId="2" applyNumberFormat="1" applyFont="1" applyFill="1" applyBorder="1" applyAlignment="1">
      <alignment horizontal="center" vertical="center" wrapText="1"/>
    </xf>
    <xf numFmtId="165" fontId="14" fillId="0" borderId="5" xfId="0" quotePrefix="1" applyNumberFormat="1" applyFont="1" applyFill="1" applyBorder="1" applyAlignment="1">
      <alignment horizontal="left" vertical="center" wrapText="1"/>
    </xf>
    <xf numFmtId="165" fontId="20" fillId="0" borderId="5" xfId="0" quotePrefix="1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vertical="center"/>
    </xf>
    <xf numFmtId="165" fontId="3" fillId="0" borderId="6" xfId="0" applyNumberFormat="1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165" fontId="1" fillId="0" borderId="6" xfId="0" applyNumberFormat="1" applyFont="1" applyFill="1" applyBorder="1" applyAlignment="1">
      <alignment vertical="center"/>
    </xf>
    <xf numFmtId="165" fontId="1" fillId="0" borderId="6" xfId="0" applyNumberFormat="1" applyFont="1" applyFill="1" applyBorder="1" applyAlignment="1">
      <alignment horizontal="left" vertical="center" wrapText="1"/>
    </xf>
    <xf numFmtId="165" fontId="3" fillId="0" borderId="6" xfId="0" applyNumberFormat="1" applyFont="1" applyFill="1" applyBorder="1" applyAlignment="1">
      <alignment horizontal="left" vertical="center"/>
    </xf>
    <xf numFmtId="166" fontId="2" fillId="0" borderId="6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horizontal="left" vertical="center"/>
    </xf>
    <xf numFmtId="166" fontId="5" fillId="0" borderId="6" xfId="0" applyNumberFormat="1" applyFont="1" applyFill="1" applyBorder="1" applyAlignment="1">
      <alignment vertical="center"/>
    </xf>
    <xf numFmtId="4" fontId="17" fillId="0" borderId="6" xfId="0" applyNumberFormat="1" applyFont="1" applyFill="1" applyBorder="1"/>
    <xf numFmtId="165" fontId="5" fillId="0" borderId="6" xfId="0" applyNumberFormat="1" applyFont="1" applyFill="1" applyBorder="1" applyAlignment="1">
      <alignment horizontal="left" vertical="center" wrapText="1"/>
    </xf>
    <xf numFmtId="166" fontId="4" fillId="0" borderId="6" xfId="0" applyNumberFormat="1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vertical="center" wrapText="1"/>
    </xf>
    <xf numFmtId="164" fontId="5" fillId="0" borderId="6" xfId="3" applyNumberFormat="1" applyFont="1" applyFill="1" applyBorder="1" applyAlignment="1">
      <alignment vertical="center"/>
    </xf>
    <xf numFmtId="165" fontId="5" fillId="0" borderId="6" xfId="3" applyNumberFormat="1" applyFont="1" applyFill="1" applyBorder="1" applyAlignment="1">
      <alignment vertical="center"/>
    </xf>
    <xf numFmtId="49" fontId="5" fillId="0" borderId="6" xfId="3" applyNumberFormat="1" applyFont="1" applyFill="1" applyBorder="1" applyAlignment="1">
      <alignment vertical="center"/>
    </xf>
    <xf numFmtId="49" fontId="5" fillId="0" borderId="6" xfId="3" applyNumberFormat="1" applyFont="1" applyFill="1" applyBorder="1" applyAlignment="1">
      <alignment horizontal="right" vertical="center"/>
    </xf>
    <xf numFmtId="0" fontId="5" fillId="0" borderId="6" xfId="3" applyFont="1" applyFill="1" applyBorder="1" applyAlignment="1">
      <alignment vertical="center"/>
    </xf>
    <xf numFmtId="165" fontId="5" fillId="0" borderId="6" xfId="3" applyNumberFormat="1" applyFont="1" applyFill="1" applyBorder="1" applyAlignment="1">
      <alignment vertical="center" wrapText="1"/>
    </xf>
    <xf numFmtId="165" fontId="1" fillId="0" borderId="6" xfId="0" applyNumberFormat="1" applyFont="1" applyFill="1" applyBorder="1" applyAlignment="1">
      <alignment vertical="center" wrapText="1"/>
    </xf>
    <xf numFmtId="1" fontId="5" fillId="0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3" fontId="17" fillId="0" borderId="6" xfId="0" applyNumberFormat="1" applyFont="1" applyFill="1" applyBorder="1"/>
    <xf numFmtId="4" fontId="3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vertical="center"/>
    </xf>
    <xf numFmtId="1" fontId="15" fillId="0" borderId="6" xfId="0" applyNumberFormat="1" applyFont="1" applyFill="1" applyBorder="1" applyAlignment="1">
      <alignment horizontal="left" vertical="center"/>
    </xf>
    <xf numFmtId="165" fontId="15" fillId="0" borderId="6" xfId="0" applyNumberFormat="1" applyFont="1" applyFill="1" applyBorder="1" applyAlignment="1">
      <alignment vertical="center"/>
    </xf>
    <xf numFmtId="166" fontId="16" fillId="0" borderId="6" xfId="0" applyNumberFormat="1" applyFont="1" applyFill="1" applyBorder="1" applyAlignment="1">
      <alignment vertical="center"/>
    </xf>
    <xf numFmtId="7" fontId="5" fillId="0" borderId="6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righ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7" fontId="2" fillId="0" borderId="6" xfId="0" applyNumberFormat="1" applyFont="1" applyFill="1" applyBorder="1" applyAlignment="1">
      <alignment vertical="center"/>
    </xf>
    <xf numFmtId="166" fontId="3" fillId="0" borderId="6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49" fontId="17" fillId="0" borderId="6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166" fontId="2" fillId="0" borderId="6" xfId="0" applyNumberFormat="1" applyFont="1" applyFill="1" applyBorder="1" applyAlignment="1">
      <alignment horizontal="right" vertical="center"/>
    </xf>
    <xf numFmtId="49" fontId="17" fillId="0" borderId="6" xfId="0" applyNumberFormat="1" applyFont="1" applyFill="1" applyBorder="1"/>
    <xf numFmtId="0" fontId="3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</cellXfs>
  <cellStyles count="11">
    <cellStyle name="Migliaia 2" xfId="5" xr:uid="{8685359A-44CE-4D6B-A358-B34D66A83526}"/>
    <cellStyle name="Migliaia 3" xfId="9" xr:uid="{375E2927-FD15-4FFA-9C32-C2989A0BDE02}"/>
    <cellStyle name="Normale 2" xfId="4" xr:uid="{50CB611A-0083-4CC0-98E1-A5934529D7A4}"/>
    <cellStyle name="Percentuale 2" xfId="8" xr:uid="{F0C3EB4C-E4A2-445F-BF7E-408A408A48DC}"/>
    <cellStyle name="Percentuale 3" xfId="10" xr:uid="{4657382E-3E75-4B1D-8911-744B071ED8C9}"/>
    <cellStyle name="Prozent" xfId="1" builtinId="5"/>
    <cellStyle name="Standard" xfId="0" builtinId="0"/>
    <cellStyle name="Standard 2" xfId="3" xr:uid="{7138ED95-B89A-4B58-8BCE-2DCE6CCF5008}"/>
    <cellStyle name="Standard 2 2" xfId="7" xr:uid="{E1DF9508-37AE-47CB-AB2B-A16AB3504D67}"/>
    <cellStyle name="Standard 3" xfId="2" xr:uid="{677A90F9-0EF6-4907-B8B1-D0D82FD0D708}"/>
    <cellStyle name="Standard 3 2" xfId="6" xr:uid="{8A7FFEA9-EC40-4381-BDB6-E2E09C5F51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K_Tech-Abteilung\x%20Abteilungsdirektion\Verm&#246;gen\Inventarbuch\AKTUELL\Kontrollierte%20Sanit&#228;t%20Immobilienliste_sortiert_2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</sheetNames>
    <sheetDataSet>
      <sheetData sheetId="0">
        <row r="220">
          <cell r="X220">
            <v>52638545.939999998</v>
          </cell>
        </row>
        <row r="227">
          <cell r="X227">
            <v>13159636.49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64C58-24EE-466E-9EA8-A21FCB480B96}">
  <sheetPr>
    <pageSetUpPr fitToPage="1"/>
  </sheetPr>
  <dimension ref="A1:AF333"/>
  <sheetViews>
    <sheetView showGridLines="0" tabSelected="1" view="pageBreakPreview" topLeftCell="A4" zoomScale="60" zoomScaleNormal="70" zoomScalePageLayoutView="70" workbookViewId="0">
      <selection activeCell="U14" sqref="U14"/>
    </sheetView>
  </sheetViews>
  <sheetFormatPr baseColWidth="10" defaultColWidth="7.5703125" defaultRowHeight="12.75" x14ac:dyDescent="0.2"/>
  <cols>
    <col min="1" max="1" width="12.140625" style="55" customWidth="1"/>
    <col min="2" max="2" width="13" style="55" customWidth="1"/>
    <col min="3" max="3" width="14.7109375" style="55" customWidth="1"/>
    <col min="4" max="4" width="11" style="55" customWidth="1"/>
    <col min="5" max="5" width="32.5703125" style="55" customWidth="1"/>
    <col min="6" max="6" width="27" style="55" customWidth="1"/>
    <col min="7" max="7" width="22.42578125" style="55" customWidth="1"/>
    <col min="8" max="8" width="20.42578125" style="55" customWidth="1"/>
    <col min="9" max="9" width="20" style="55" customWidth="1"/>
    <col min="10" max="10" width="27.140625" style="55" bestFit="1" customWidth="1"/>
    <col min="11" max="11" width="82.140625" style="55" bestFit="1" customWidth="1"/>
    <col min="12" max="12" width="39.7109375" style="55" customWidth="1"/>
    <col min="13" max="13" width="23.85546875" style="55" customWidth="1"/>
    <col min="14" max="14" width="32.7109375" style="55" customWidth="1"/>
    <col min="15" max="15" width="36.42578125" style="60" hidden="1" customWidth="1"/>
    <col min="16" max="16" width="27.42578125" style="55" bestFit="1" customWidth="1"/>
    <col min="17" max="16384" width="7.5703125" style="55"/>
  </cols>
  <sheetData>
    <row r="1" spans="1:15" s="56" customFormat="1" ht="96" customHeight="1" x14ac:dyDescent="0.2">
      <c r="A1" s="67" t="s">
        <v>599</v>
      </c>
      <c r="B1" s="67" t="s">
        <v>600</v>
      </c>
      <c r="C1" s="67" t="s">
        <v>601</v>
      </c>
      <c r="D1" s="68" t="s">
        <v>602</v>
      </c>
      <c r="E1" s="68" t="s">
        <v>603</v>
      </c>
      <c r="F1" s="68" t="s">
        <v>604</v>
      </c>
      <c r="G1" s="68" t="s">
        <v>605</v>
      </c>
      <c r="H1" s="68" t="s">
        <v>606</v>
      </c>
      <c r="I1" s="68" t="s">
        <v>607</v>
      </c>
      <c r="J1" s="67" t="s">
        <v>608</v>
      </c>
      <c r="K1" s="67" t="s">
        <v>609</v>
      </c>
      <c r="L1" s="67" t="s">
        <v>610</v>
      </c>
      <c r="M1" s="69" t="s">
        <v>611</v>
      </c>
      <c r="N1" s="68" t="s">
        <v>612</v>
      </c>
      <c r="O1" s="64" t="s">
        <v>613</v>
      </c>
    </row>
    <row r="2" spans="1:15" ht="25.5" x14ac:dyDescent="0.2">
      <c r="A2" s="123">
        <v>1</v>
      </c>
      <c r="B2" s="71">
        <v>27184</v>
      </c>
      <c r="C2" s="72" t="s">
        <v>28</v>
      </c>
      <c r="D2" s="73"/>
      <c r="E2" s="74" t="s">
        <v>617</v>
      </c>
      <c r="F2" s="73" t="s">
        <v>621</v>
      </c>
      <c r="G2" s="75">
        <v>3270</v>
      </c>
      <c r="H2" s="76">
        <v>0</v>
      </c>
      <c r="I2" s="73" t="s">
        <v>656</v>
      </c>
      <c r="J2" s="72" t="s">
        <v>646</v>
      </c>
      <c r="K2" s="77" t="s">
        <v>715</v>
      </c>
      <c r="L2" s="78" t="s">
        <v>659</v>
      </c>
      <c r="M2" s="80">
        <v>1331223.06</v>
      </c>
      <c r="N2" s="80"/>
      <c r="O2" s="57"/>
    </row>
    <row r="3" spans="1:15" x14ac:dyDescent="0.2">
      <c r="A3" s="124"/>
      <c r="B3" s="82">
        <v>27184</v>
      </c>
      <c r="C3" s="73" t="s">
        <v>28</v>
      </c>
      <c r="D3" s="73" t="s">
        <v>82</v>
      </c>
      <c r="E3" s="74"/>
      <c r="F3" s="73"/>
      <c r="G3" s="75">
        <v>3270</v>
      </c>
      <c r="H3" s="76">
        <v>0</v>
      </c>
      <c r="I3" s="73"/>
      <c r="J3" s="73"/>
      <c r="K3" s="73" t="s">
        <v>804</v>
      </c>
      <c r="L3" s="83"/>
      <c r="M3" s="84">
        <v>343900.93</v>
      </c>
      <c r="N3" s="84"/>
      <c r="O3" s="58"/>
    </row>
    <row r="4" spans="1:15" x14ac:dyDescent="0.2">
      <c r="A4" s="125"/>
      <c r="B4" s="82">
        <v>27184</v>
      </c>
      <c r="C4" s="73" t="s">
        <v>28</v>
      </c>
      <c r="D4" s="73" t="s">
        <v>29</v>
      </c>
      <c r="E4" s="74"/>
      <c r="F4" s="73"/>
      <c r="G4" s="75">
        <v>3270</v>
      </c>
      <c r="H4" s="76">
        <v>0</v>
      </c>
      <c r="I4" s="73"/>
      <c r="J4" s="73"/>
      <c r="K4" s="73" t="s">
        <v>804</v>
      </c>
      <c r="L4" s="83"/>
      <c r="M4" s="84">
        <v>987322.13</v>
      </c>
      <c r="N4" s="84"/>
      <c r="O4" s="58"/>
    </row>
    <row r="5" spans="1:15" ht="25.5" x14ac:dyDescent="0.2">
      <c r="A5" s="126">
        <v>2</v>
      </c>
      <c r="B5" s="82">
        <v>31450</v>
      </c>
      <c r="C5" s="73" t="s">
        <v>42</v>
      </c>
      <c r="D5" s="73"/>
      <c r="E5" s="74" t="s">
        <v>618</v>
      </c>
      <c r="F5" s="73" t="s">
        <v>618</v>
      </c>
      <c r="G5" s="75">
        <v>492</v>
      </c>
      <c r="H5" s="76">
        <v>0</v>
      </c>
      <c r="I5" s="73"/>
      <c r="J5" s="73" t="s">
        <v>646</v>
      </c>
      <c r="K5" s="73" t="s">
        <v>716</v>
      </c>
      <c r="L5" s="86" t="s">
        <v>658</v>
      </c>
      <c r="M5" s="80">
        <v>1516354.2999999998</v>
      </c>
      <c r="N5" s="87"/>
      <c r="O5" s="57"/>
    </row>
    <row r="6" spans="1:15" x14ac:dyDescent="0.2">
      <c r="A6" s="124"/>
      <c r="B6" s="82">
        <v>31450</v>
      </c>
      <c r="C6" s="73" t="s">
        <v>42</v>
      </c>
      <c r="D6" s="73" t="s">
        <v>82</v>
      </c>
      <c r="E6" s="74"/>
      <c r="F6" s="73"/>
      <c r="G6" s="75" t="s">
        <v>51</v>
      </c>
      <c r="H6" s="76">
        <v>0</v>
      </c>
      <c r="I6" s="73"/>
      <c r="J6" s="73"/>
      <c r="K6" s="73" t="s">
        <v>646</v>
      </c>
      <c r="L6" s="83"/>
      <c r="M6" s="84">
        <v>413551.17000000004</v>
      </c>
      <c r="N6" s="84"/>
      <c r="O6" s="58"/>
    </row>
    <row r="7" spans="1:15" x14ac:dyDescent="0.2">
      <c r="A7" s="125"/>
      <c r="B7" s="82">
        <v>31450</v>
      </c>
      <c r="C7" s="73" t="s">
        <v>42</v>
      </c>
      <c r="D7" s="73" t="s">
        <v>29</v>
      </c>
      <c r="E7" s="74"/>
      <c r="F7" s="73"/>
      <c r="G7" s="75" t="s">
        <v>51</v>
      </c>
      <c r="H7" s="76">
        <v>0</v>
      </c>
      <c r="I7" s="73"/>
      <c r="J7" s="73"/>
      <c r="K7" s="73" t="s">
        <v>646</v>
      </c>
      <c r="L7" s="83"/>
      <c r="M7" s="84">
        <v>1102803.1299999999</v>
      </c>
      <c r="N7" s="84"/>
      <c r="O7" s="58"/>
    </row>
    <row r="8" spans="1:15" ht="25.5" x14ac:dyDescent="0.2">
      <c r="A8" s="126">
        <v>3</v>
      </c>
      <c r="B8" s="82">
        <v>31895</v>
      </c>
      <c r="C8" s="73" t="s">
        <v>53</v>
      </c>
      <c r="D8" s="73"/>
      <c r="E8" s="74" t="s">
        <v>614</v>
      </c>
      <c r="F8" s="73" t="s">
        <v>620</v>
      </c>
      <c r="G8" s="75">
        <v>56</v>
      </c>
      <c r="H8" s="76">
        <v>0</v>
      </c>
      <c r="I8" s="73"/>
      <c r="J8" s="73" t="s">
        <v>646</v>
      </c>
      <c r="K8" s="88" t="s">
        <v>717</v>
      </c>
      <c r="L8" s="86" t="s">
        <v>657</v>
      </c>
      <c r="M8" s="80">
        <v>481534.04</v>
      </c>
      <c r="N8" s="87"/>
      <c r="O8" s="57"/>
    </row>
    <row r="9" spans="1:15" x14ac:dyDescent="0.2">
      <c r="A9" s="124"/>
      <c r="B9" s="82">
        <v>31895</v>
      </c>
      <c r="C9" s="73" t="s">
        <v>53</v>
      </c>
      <c r="D9" s="73" t="s">
        <v>82</v>
      </c>
      <c r="E9" s="74"/>
      <c r="F9" s="73"/>
      <c r="G9" s="75" t="s">
        <v>62</v>
      </c>
      <c r="H9" s="76">
        <v>0</v>
      </c>
      <c r="I9" s="73"/>
      <c r="J9" s="73"/>
      <c r="K9" s="73" t="s">
        <v>805</v>
      </c>
      <c r="L9" s="83"/>
      <c r="M9" s="84">
        <v>129906.81</v>
      </c>
      <c r="N9" s="84"/>
      <c r="O9" s="58"/>
    </row>
    <row r="10" spans="1:15" x14ac:dyDescent="0.2">
      <c r="A10" s="125"/>
      <c r="B10" s="82">
        <v>31895</v>
      </c>
      <c r="C10" s="73" t="s">
        <v>53</v>
      </c>
      <c r="D10" s="73" t="s">
        <v>29</v>
      </c>
      <c r="E10" s="74"/>
      <c r="F10" s="73"/>
      <c r="G10" s="75" t="s">
        <v>62</v>
      </c>
      <c r="H10" s="76">
        <v>0</v>
      </c>
      <c r="I10" s="73"/>
      <c r="J10" s="73"/>
      <c r="K10" s="73" t="s">
        <v>805</v>
      </c>
      <c r="L10" s="83"/>
      <c r="M10" s="84">
        <v>351627.23</v>
      </c>
      <c r="N10" s="84"/>
      <c r="O10" s="58"/>
    </row>
    <row r="11" spans="1:15" ht="127.5" x14ac:dyDescent="0.2">
      <c r="A11" s="126">
        <v>4</v>
      </c>
      <c r="B11" s="82">
        <v>33094</v>
      </c>
      <c r="C11" s="73" t="s">
        <v>64</v>
      </c>
      <c r="D11" s="73"/>
      <c r="E11" s="74" t="s">
        <v>617</v>
      </c>
      <c r="F11" s="73" t="s">
        <v>621</v>
      </c>
      <c r="G11" s="75">
        <v>3737</v>
      </c>
      <c r="H11" s="76">
        <v>0</v>
      </c>
      <c r="I11" s="88" t="s">
        <v>655</v>
      </c>
      <c r="J11" s="73" t="s">
        <v>646</v>
      </c>
      <c r="K11" s="88" t="s">
        <v>718</v>
      </c>
      <c r="L11" s="86" t="s">
        <v>660</v>
      </c>
      <c r="M11" s="80">
        <v>4483865.1100000003</v>
      </c>
      <c r="N11" s="87"/>
      <c r="O11" s="57"/>
    </row>
    <row r="12" spans="1:15" x14ac:dyDescent="0.2">
      <c r="A12" s="124"/>
      <c r="B12" s="82">
        <v>33094</v>
      </c>
      <c r="C12" s="73" t="s">
        <v>64</v>
      </c>
      <c r="D12" s="73" t="s">
        <v>82</v>
      </c>
      <c r="E12" s="74"/>
      <c r="F12" s="73"/>
      <c r="G12" s="75" t="s">
        <v>70</v>
      </c>
      <c r="H12" s="76">
        <v>0</v>
      </c>
      <c r="I12" s="73"/>
      <c r="J12" s="73"/>
      <c r="K12" s="73" t="s">
        <v>806</v>
      </c>
      <c r="L12" s="83"/>
      <c r="M12" s="84">
        <v>1176412.72</v>
      </c>
      <c r="N12" s="84"/>
      <c r="O12" s="58"/>
    </row>
    <row r="13" spans="1:15" x14ac:dyDescent="0.2">
      <c r="A13" s="125"/>
      <c r="B13" s="82">
        <v>33094</v>
      </c>
      <c r="C13" s="73" t="s">
        <v>64</v>
      </c>
      <c r="D13" s="73" t="s">
        <v>29</v>
      </c>
      <c r="E13" s="74"/>
      <c r="F13" s="73"/>
      <c r="G13" s="75" t="s">
        <v>70</v>
      </c>
      <c r="H13" s="76">
        <v>0</v>
      </c>
      <c r="I13" s="73"/>
      <c r="J13" s="73"/>
      <c r="K13" s="73" t="s">
        <v>806</v>
      </c>
      <c r="L13" s="83"/>
      <c r="M13" s="84">
        <v>3307452.39</v>
      </c>
      <c r="N13" s="84"/>
      <c r="O13" s="58"/>
    </row>
    <row r="14" spans="1:15" ht="25.5" x14ac:dyDescent="0.2">
      <c r="A14" s="126">
        <v>5</v>
      </c>
      <c r="B14" s="82">
        <v>33436</v>
      </c>
      <c r="C14" s="73" t="s">
        <v>72</v>
      </c>
      <c r="D14" s="73"/>
      <c r="E14" s="74" t="s">
        <v>618</v>
      </c>
      <c r="F14" s="73" t="s">
        <v>622</v>
      </c>
      <c r="G14" s="75">
        <v>2924</v>
      </c>
      <c r="H14" s="76">
        <v>0</v>
      </c>
      <c r="I14" s="73" t="s">
        <v>639</v>
      </c>
      <c r="J14" s="73" t="s">
        <v>646</v>
      </c>
      <c r="K14" s="88" t="s">
        <v>719</v>
      </c>
      <c r="L14" s="86" t="s">
        <v>661</v>
      </c>
      <c r="M14" s="80">
        <v>958602.9</v>
      </c>
      <c r="N14" s="87"/>
      <c r="O14" s="57"/>
    </row>
    <row r="15" spans="1:15" x14ac:dyDescent="0.2">
      <c r="A15" s="124"/>
      <c r="B15" s="82">
        <v>33436</v>
      </c>
      <c r="C15" s="73" t="s">
        <v>72</v>
      </c>
      <c r="D15" s="73" t="s">
        <v>82</v>
      </c>
      <c r="E15" s="74"/>
      <c r="F15" s="73"/>
      <c r="G15" s="75" t="s">
        <v>79</v>
      </c>
      <c r="H15" s="76">
        <v>0</v>
      </c>
      <c r="I15" s="73"/>
      <c r="J15" s="73"/>
      <c r="K15" s="73" t="s">
        <v>807</v>
      </c>
      <c r="L15" s="83"/>
      <c r="M15" s="84">
        <v>259659.78</v>
      </c>
      <c r="N15" s="84"/>
      <c r="O15" s="58"/>
    </row>
    <row r="16" spans="1:15" x14ac:dyDescent="0.2">
      <c r="A16" s="125"/>
      <c r="B16" s="82">
        <v>33436</v>
      </c>
      <c r="C16" s="73" t="s">
        <v>72</v>
      </c>
      <c r="D16" s="73" t="s">
        <v>29</v>
      </c>
      <c r="E16" s="74"/>
      <c r="F16" s="73"/>
      <c r="G16" s="75" t="s">
        <v>79</v>
      </c>
      <c r="H16" s="76">
        <v>0</v>
      </c>
      <c r="I16" s="73"/>
      <c r="J16" s="73"/>
      <c r="K16" s="73" t="s">
        <v>807</v>
      </c>
      <c r="L16" s="83"/>
      <c r="M16" s="84">
        <v>698943.12</v>
      </c>
      <c r="N16" s="84"/>
      <c r="O16" s="58"/>
    </row>
    <row r="17" spans="1:15" ht="25.5" x14ac:dyDescent="0.2">
      <c r="A17" s="126">
        <v>6</v>
      </c>
      <c r="B17" s="89">
        <v>34894</v>
      </c>
      <c r="C17" s="90" t="s">
        <v>81</v>
      </c>
      <c r="D17" s="90" t="s">
        <v>82</v>
      </c>
      <c r="E17" s="91" t="s">
        <v>618</v>
      </c>
      <c r="F17" s="90" t="s">
        <v>623</v>
      </c>
      <c r="G17" s="92" t="s">
        <v>84</v>
      </c>
      <c r="H17" s="93">
        <v>0</v>
      </c>
      <c r="I17" s="90"/>
      <c r="J17" s="90" t="s">
        <v>647</v>
      </c>
      <c r="K17" s="90" t="s">
        <v>720</v>
      </c>
      <c r="L17" s="94" t="s">
        <v>662</v>
      </c>
      <c r="M17" s="80">
        <v>362546.82000000007</v>
      </c>
      <c r="N17" s="87"/>
      <c r="O17" s="57"/>
    </row>
    <row r="18" spans="1:15" x14ac:dyDescent="0.2">
      <c r="A18" s="124"/>
      <c r="B18" s="89">
        <v>34894</v>
      </c>
      <c r="C18" s="90" t="s">
        <v>81</v>
      </c>
      <c r="D18" s="73" t="s">
        <v>82</v>
      </c>
      <c r="E18" s="91"/>
      <c r="F18" s="90"/>
      <c r="G18" s="92" t="s">
        <v>84</v>
      </c>
      <c r="H18" s="93">
        <v>0</v>
      </c>
      <c r="I18" s="90"/>
      <c r="J18" s="90"/>
      <c r="K18" s="90"/>
      <c r="L18" s="90"/>
      <c r="M18" s="84">
        <v>98520.85</v>
      </c>
      <c r="N18" s="84"/>
      <c r="O18" s="58"/>
    </row>
    <row r="19" spans="1:15" x14ac:dyDescent="0.2">
      <c r="A19" s="125"/>
      <c r="B19" s="89">
        <v>34894</v>
      </c>
      <c r="C19" s="90" t="s">
        <v>81</v>
      </c>
      <c r="D19" s="73" t="s">
        <v>82</v>
      </c>
      <c r="E19" s="91"/>
      <c r="F19" s="90"/>
      <c r="G19" s="92" t="s">
        <v>84</v>
      </c>
      <c r="H19" s="93">
        <v>0</v>
      </c>
      <c r="I19" s="90"/>
      <c r="J19" s="90"/>
      <c r="K19" s="90"/>
      <c r="L19" s="90"/>
      <c r="M19" s="84">
        <v>264025.97000000003</v>
      </c>
      <c r="N19" s="84"/>
      <c r="O19" s="58"/>
    </row>
    <row r="20" spans="1:15" ht="25.5" x14ac:dyDescent="0.2">
      <c r="A20" s="126">
        <v>7</v>
      </c>
      <c r="B20" s="82">
        <v>34985</v>
      </c>
      <c r="C20" s="73" t="s">
        <v>90</v>
      </c>
      <c r="D20" s="73"/>
      <c r="E20" s="74" t="s">
        <v>617</v>
      </c>
      <c r="F20" s="73" t="s">
        <v>624</v>
      </c>
      <c r="G20" s="75">
        <v>519</v>
      </c>
      <c r="H20" s="76">
        <v>0</v>
      </c>
      <c r="I20" s="73"/>
      <c r="J20" s="73" t="s">
        <v>646</v>
      </c>
      <c r="K20" s="73" t="s">
        <v>721</v>
      </c>
      <c r="L20" s="86" t="s">
        <v>663</v>
      </c>
      <c r="M20" s="80">
        <v>1121524.5100000002</v>
      </c>
      <c r="N20" s="87"/>
      <c r="O20" s="57"/>
    </row>
    <row r="21" spans="1:15" x14ac:dyDescent="0.2">
      <c r="A21" s="124"/>
      <c r="B21" s="82">
        <v>34985</v>
      </c>
      <c r="C21" s="73" t="s">
        <v>90</v>
      </c>
      <c r="D21" s="73" t="s">
        <v>82</v>
      </c>
      <c r="E21" s="74"/>
      <c r="F21" s="73"/>
      <c r="G21" s="75" t="s">
        <v>97</v>
      </c>
      <c r="H21" s="76">
        <v>0</v>
      </c>
      <c r="I21" s="73"/>
      <c r="J21" s="73"/>
      <c r="K21" s="73" t="s">
        <v>646</v>
      </c>
      <c r="L21" s="83"/>
      <c r="M21" s="84">
        <v>295138.02</v>
      </c>
      <c r="N21" s="84"/>
      <c r="O21" s="58"/>
    </row>
    <row r="22" spans="1:15" x14ac:dyDescent="0.2">
      <c r="A22" s="125"/>
      <c r="B22" s="82">
        <v>34985</v>
      </c>
      <c r="C22" s="73" t="s">
        <v>90</v>
      </c>
      <c r="D22" s="73" t="s">
        <v>29</v>
      </c>
      <c r="E22" s="74"/>
      <c r="F22" s="73"/>
      <c r="G22" s="75" t="s">
        <v>97</v>
      </c>
      <c r="H22" s="76">
        <v>0</v>
      </c>
      <c r="I22" s="73"/>
      <c r="J22" s="73"/>
      <c r="K22" s="73" t="s">
        <v>646</v>
      </c>
      <c r="L22" s="83"/>
      <c r="M22" s="84">
        <v>826386.49000000011</v>
      </c>
      <c r="N22" s="84"/>
      <c r="O22" s="58"/>
    </row>
    <row r="23" spans="1:15" ht="25.5" x14ac:dyDescent="0.2">
      <c r="A23" s="126">
        <v>8</v>
      </c>
      <c r="B23" s="82">
        <v>35348</v>
      </c>
      <c r="C23" s="73" t="s">
        <v>99</v>
      </c>
      <c r="D23" s="73"/>
      <c r="E23" s="74" t="s">
        <v>617</v>
      </c>
      <c r="F23" s="73" t="s">
        <v>621</v>
      </c>
      <c r="G23" s="75">
        <v>3916</v>
      </c>
      <c r="H23" s="76">
        <v>0</v>
      </c>
      <c r="I23" s="73"/>
      <c r="J23" s="73" t="s">
        <v>646</v>
      </c>
      <c r="K23" s="73" t="s">
        <v>722</v>
      </c>
      <c r="L23" s="86" t="s">
        <v>664</v>
      </c>
      <c r="M23" s="80">
        <v>7384512.8300000001</v>
      </c>
      <c r="N23" s="87"/>
      <c r="O23" s="57"/>
    </row>
    <row r="24" spans="1:15" x14ac:dyDescent="0.2">
      <c r="A24" s="124"/>
      <c r="B24" s="82">
        <v>35348</v>
      </c>
      <c r="C24" s="73" t="s">
        <v>99</v>
      </c>
      <c r="D24" s="73" t="s">
        <v>82</v>
      </c>
      <c r="E24" s="74"/>
      <c r="F24" s="73"/>
      <c r="G24" s="75" t="s">
        <v>104</v>
      </c>
      <c r="H24" s="76">
        <v>0</v>
      </c>
      <c r="I24" s="73"/>
      <c r="J24" s="73"/>
      <c r="K24" s="73" t="s">
        <v>857</v>
      </c>
      <c r="L24" s="83"/>
      <c r="M24" s="84">
        <v>2013958.05</v>
      </c>
      <c r="N24" s="84"/>
      <c r="O24" s="58"/>
    </row>
    <row r="25" spans="1:15" x14ac:dyDescent="0.2">
      <c r="A25" s="125"/>
      <c r="B25" s="82">
        <v>35348</v>
      </c>
      <c r="C25" s="73" t="s">
        <v>99</v>
      </c>
      <c r="D25" s="73" t="s">
        <v>29</v>
      </c>
      <c r="E25" s="74"/>
      <c r="F25" s="73"/>
      <c r="G25" s="75" t="s">
        <v>104</v>
      </c>
      <c r="H25" s="76">
        <v>0</v>
      </c>
      <c r="I25" s="73"/>
      <c r="J25" s="73"/>
      <c r="K25" s="73" t="s">
        <v>857</v>
      </c>
      <c r="L25" s="83"/>
      <c r="M25" s="84">
        <v>5370554.7800000003</v>
      </c>
      <c r="N25" s="84"/>
      <c r="O25" s="58"/>
    </row>
    <row r="26" spans="1:15" ht="25.5" x14ac:dyDescent="0.2">
      <c r="A26" s="126">
        <v>9</v>
      </c>
      <c r="B26" s="82">
        <v>35431</v>
      </c>
      <c r="C26" s="73" t="s">
        <v>106</v>
      </c>
      <c r="D26" s="73"/>
      <c r="E26" s="74" t="s">
        <v>617</v>
      </c>
      <c r="F26" s="73" t="s">
        <v>621</v>
      </c>
      <c r="G26" s="75">
        <v>4086</v>
      </c>
      <c r="H26" s="76">
        <v>0</v>
      </c>
      <c r="I26" s="73"/>
      <c r="J26" s="73" t="s">
        <v>646</v>
      </c>
      <c r="K26" s="73" t="s">
        <v>721</v>
      </c>
      <c r="L26" s="86" t="s">
        <v>665</v>
      </c>
      <c r="M26" s="80">
        <v>179516.09999999998</v>
      </c>
      <c r="N26" s="87"/>
      <c r="O26" s="57"/>
    </row>
    <row r="27" spans="1:15" x14ac:dyDescent="0.2">
      <c r="A27" s="124"/>
      <c r="B27" s="82">
        <v>35431</v>
      </c>
      <c r="C27" s="73" t="s">
        <v>106</v>
      </c>
      <c r="D27" s="73" t="s">
        <v>82</v>
      </c>
      <c r="E27" s="74"/>
      <c r="F27" s="73"/>
      <c r="G27" s="75" t="s">
        <v>110</v>
      </c>
      <c r="H27" s="76">
        <v>0</v>
      </c>
      <c r="I27" s="73"/>
      <c r="J27" s="73"/>
      <c r="K27" s="73" t="s">
        <v>808</v>
      </c>
      <c r="L27" s="83"/>
      <c r="M27" s="84">
        <v>45922.74</v>
      </c>
      <c r="N27" s="84"/>
      <c r="O27" s="58"/>
    </row>
    <row r="28" spans="1:15" x14ac:dyDescent="0.2">
      <c r="A28" s="125"/>
      <c r="B28" s="82">
        <v>35431</v>
      </c>
      <c r="C28" s="73" t="s">
        <v>106</v>
      </c>
      <c r="D28" s="73" t="s">
        <v>29</v>
      </c>
      <c r="E28" s="74"/>
      <c r="F28" s="73"/>
      <c r="G28" s="75" t="s">
        <v>110</v>
      </c>
      <c r="H28" s="76">
        <v>0</v>
      </c>
      <c r="I28" s="73"/>
      <c r="J28" s="73"/>
      <c r="K28" s="73" t="s">
        <v>808</v>
      </c>
      <c r="L28" s="83"/>
      <c r="M28" s="84">
        <v>133593.35999999999</v>
      </c>
      <c r="N28" s="84"/>
      <c r="O28" s="58"/>
    </row>
    <row r="29" spans="1:15" ht="25.5" x14ac:dyDescent="0.2">
      <c r="A29" s="126">
        <v>10</v>
      </c>
      <c r="B29" s="82">
        <v>35431</v>
      </c>
      <c r="C29" s="73" t="s">
        <v>112</v>
      </c>
      <c r="D29" s="73"/>
      <c r="E29" s="74" t="s">
        <v>617</v>
      </c>
      <c r="F29" s="73" t="s">
        <v>621</v>
      </c>
      <c r="G29" s="75">
        <v>3074</v>
      </c>
      <c r="H29" s="76">
        <v>1</v>
      </c>
      <c r="I29" s="73"/>
      <c r="J29" s="73" t="s">
        <v>646</v>
      </c>
      <c r="K29" s="88" t="s">
        <v>723</v>
      </c>
      <c r="L29" s="86" t="s">
        <v>666</v>
      </c>
      <c r="M29" s="80">
        <v>240123178.96000001</v>
      </c>
      <c r="N29" s="87"/>
      <c r="O29" s="57"/>
    </row>
    <row r="30" spans="1:15" x14ac:dyDescent="0.2">
      <c r="A30" s="124"/>
      <c r="B30" s="82">
        <v>35431</v>
      </c>
      <c r="C30" s="73" t="s">
        <v>112</v>
      </c>
      <c r="D30" s="73" t="s">
        <v>29</v>
      </c>
      <c r="E30" s="74"/>
      <c r="F30" s="73"/>
      <c r="G30" s="75" t="s">
        <v>117</v>
      </c>
      <c r="H30" s="76">
        <v>1</v>
      </c>
      <c r="I30" s="73"/>
      <c r="J30" s="73"/>
      <c r="K30" s="73" t="s">
        <v>809</v>
      </c>
      <c r="L30" s="83"/>
      <c r="M30" s="84">
        <v>17732473.830000002</v>
      </c>
      <c r="N30" s="84"/>
      <c r="O30" s="58"/>
    </row>
    <row r="31" spans="1:15" x14ac:dyDescent="0.2">
      <c r="A31" s="124"/>
      <c r="B31" s="82">
        <v>35431</v>
      </c>
      <c r="C31" s="73" t="s">
        <v>112</v>
      </c>
      <c r="D31" s="73" t="s">
        <v>29</v>
      </c>
      <c r="E31" s="74"/>
      <c r="F31" s="73"/>
      <c r="G31" s="75" t="s">
        <v>117</v>
      </c>
      <c r="H31" s="76">
        <v>1</v>
      </c>
      <c r="I31" s="73"/>
      <c r="J31" s="73"/>
      <c r="K31" s="73" t="s">
        <v>809</v>
      </c>
      <c r="L31" s="83"/>
      <c r="M31" s="84">
        <v>222162516.32999998</v>
      </c>
      <c r="N31" s="84"/>
      <c r="O31" s="58"/>
    </row>
    <row r="32" spans="1:15" x14ac:dyDescent="0.2">
      <c r="A32" s="125"/>
      <c r="B32" s="82">
        <v>43434</v>
      </c>
      <c r="C32" s="73" t="s">
        <v>112</v>
      </c>
      <c r="D32" s="73" t="s">
        <v>29</v>
      </c>
      <c r="E32" s="74"/>
      <c r="F32" s="73"/>
      <c r="G32" s="75" t="s">
        <v>117</v>
      </c>
      <c r="H32" s="76">
        <v>1</v>
      </c>
      <c r="I32" s="73"/>
      <c r="J32" s="73"/>
      <c r="K32" s="73" t="s">
        <v>809</v>
      </c>
      <c r="L32" s="83"/>
      <c r="M32" s="85">
        <v>228188.79999999999</v>
      </c>
      <c r="N32" s="84"/>
      <c r="O32" s="58"/>
    </row>
    <row r="33" spans="1:15" ht="25.5" x14ac:dyDescent="0.2">
      <c r="A33" s="126">
        <v>11</v>
      </c>
      <c r="B33" s="82">
        <v>35431</v>
      </c>
      <c r="C33" s="73" t="s">
        <v>112</v>
      </c>
      <c r="D33" s="73"/>
      <c r="E33" s="74" t="s">
        <v>617</v>
      </c>
      <c r="F33" s="73" t="s">
        <v>621</v>
      </c>
      <c r="G33" s="75">
        <v>3074</v>
      </c>
      <c r="H33" s="76">
        <v>2</v>
      </c>
      <c r="I33" s="73"/>
      <c r="J33" s="73" t="s">
        <v>646</v>
      </c>
      <c r="K33" s="88" t="s">
        <v>724</v>
      </c>
      <c r="L33" s="86" t="s">
        <v>666</v>
      </c>
      <c r="M33" s="80">
        <v>17614686.960000001</v>
      </c>
      <c r="N33" s="87"/>
      <c r="O33" s="57"/>
    </row>
    <row r="34" spans="1:15" x14ac:dyDescent="0.2">
      <c r="A34" s="124"/>
      <c r="B34" s="82">
        <v>35431</v>
      </c>
      <c r="C34" s="73" t="s">
        <v>112</v>
      </c>
      <c r="D34" s="73"/>
      <c r="E34" s="74"/>
      <c r="F34" s="73"/>
      <c r="G34" s="75" t="s">
        <v>117</v>
      </c>
      <c r="H34" s="76">
        <v>2</v>
      </c>
      <c r="I34" s="73"/>
      <c r="J34" s="73"/>
      <c r="K34" s="73" t="s">
        <v>810</v>
      </c>
      <c r="L34" s="83"/>
      <c r="M34" s="84">
        <v>4801226.57</v>
      </c>
      <c r="N34" s="84"/>
      <c r="O34" s="58"/>
    </row>
    <row r="35" spans="1:15" x14ac:dyDescent="0.2">
      <c r="A35" s="125"/>
      <c r="B35" s="82">
        <v>35431</v>
      </c>
      <c r="C35" s="73" t="s">
        <v>112</v>
      </c>
      <c r="D35" s="73"/>
      <c r="E35" s="74"/>
      <c r="F35" s="73"/>
      <c r="G35" s="75" t="s">
        <v>117</v>
      </c>
      <c r="H35" s="76">
        <v>2</v>
      </c>
      <c r="I35" s="73"/>
      <c r="J35" s="73"/>
      <c r="K35" s="73" t="s">
        <v>810</v>
      </c>
      <c r="L35" s="83"/>
      <c r="M35" s="84">
        <v>12813460.390000001</v>
      </c>
      <c r="N35" s="84"/>
      <c r="O35" s="58"/>
    </row>
    <row r="36" spans="1:15" ht="25.5" x14ac:dyDescent="0.2">
      <c r="A36" s="123">
        <v>12</v>
      </c>
      <c r="B36" s="71">
        <v>35431</v>
      </c>
      <c r="C36" s="72" t="s">
        <v>123</v>
      </c>
      <c r="D36" s="73"/>
      <c r="E36" s="74" t="s">
        <v>617</v>
      </c>
      <c r="F36" s="73" t="s">
        <v>621</v>
      </c>
      <c r="G36" s="75">
        <v>4821</v>
      </c>
      <c r="H36" s="76">
        <v>0</v>
      </c>
      <c r="I36" s="88" t="s">
        <v>641</v>
      </c>
      <c r="J36" s="72" t="s">
        <v>646</v>
      </c>
      <c r="K36" s="95" t="s">
        <v>725</v>
      </c>
      <c r="L36" s="86" t="s">
        <v>667</v>
      </c>
      <c r="M36" s="80">
        <v>17389827.169999998</v>
      </c>
      <c r="N36" s="80"/>
      <c r="O36" s="57"/>
    </row>
    <row r="37" spans="1:15" ht="25.5" x14ac:dyDescent="0.2">
      <c r="A37" s="124"/>
      <c r="B37" s="82">
        <v>35431</v>
      </c>
      <c r="C37" s="73" t="s">
        <v>123</v>
      </c>
      <c r="D37" s="73" t="s">
        <v>29</v>
      </c>
      <c r="E37" s="74"/>
      <c r="F37" s="73"/>
      <c r="G37" s="75" t="s">
        <v>128</v>
      </c>
      <c r="H37" s="76">
        <v>0</v>
      </c>
      <c r="I37" s="73"/>
      <c r="J37" s="73"/>
      <c r="K37" s="88" t="s">
        <v>861</v>
      </c>
      <c r="L37" s="83"/>
      <c r="M37" s="84">
        <v>4594528.46</v>
      </c>
      <c r="N37" s="84"/>
      <c r="O37" s="58"/>
    </row>
    <row r="38" spans="1:15" ht="25.5" x14ac:dyDescent="0.2">
      <c r="A38" s="125"/>
      <c r="B38" s="82">
        <v>35431</v>
      </c>
      <c r="C38" s="73" t="s">
        <v>123</v>
      </c>
      <c r="D38" s="73" t="s">
        <v>29</v>
      </c>
      <c r="E38" s="74"/>
      <c r="F38" s="73"/>
      <c r="G38" s="75" t="s">
        <v>128</v>
      </c>
      <c r="H38" s="76">
        <v>0</v>
      </c>
      <c r="I38" s="73"/>
      <c r="J38" s="73"/>
      <c r="K38" s="88" t="s">
        <v>861</v>
      </c>
      <c r="L38" s="83"/>
      <c r="M38" s="84">
        <v>12795298.709999999</v>
      </c>
      <c r="N38" s="84"/>
      <c r="O38" s="58"/>
    </row>
    <row r="39" spans="1:15" ht="25.5" x14ac:dyDescent="0.2">
      <c r="A39" s="126">
        <v>13</v>
      </c>
      <c r="B39" s="82">
        <v>35431</v>
      </c>
      <c r="C39" s="73" t="s">
        <v>130</v>
      </c>
      <c r="D39" s="73"/>
      <c r="E39" s="74" t="s">
        <v>617</v>
      </c>
      <c r="F39" s="73" t="s">
        <v>621</v>
      </c>
      <c r="G39" s="75" t="s">
        <v>135</v>
      </c>
      <c r="H39" s="76">
        <v>1</v>
      </c>
      <c r="I39" s="73"/>
      <c r="J39" s="73" t="s">
        <v>646</v>
      </c>
      <c r="K39" s="73" t="s">
        <v>726</v>
      </c>
      <c r="L39" s="86" t="s">
        <v>668</v>
      </c>
      <c r="M39" s="87">
        <v>1042874.4099999999</v>
      </c>
      <c r="N39" s="87"/>
      <c r="O39" s="57"/>
    </row>
    <row r="40" spans="1:15" x14ac:dyDescent="0.2">
      <c r="A40" s="124"/>
      <c r="B40" s="82">
        <v>35431</v>
      </c>
      <c r="C40" s="73" t="s">
        <v>130</v>
      </c>
      <c r="D40" s="73" t="s">
        <v>82</v>
      </c>
      <c r="E40" s="74"/>
      <c r="F40" s="73"/>
      <c r="G40" s="75" t="s">
        <v>135</v>
      </c>
      <c r="H40" s="76">
        <v>1</v>
      </c>
      <c r="I40" s="73"/>
      <c r="J40" s="73"/>
      <c r="K40" s="73" t="s">
        <v>726</v>
      </c>
      <c r="L40" s="83"/>
      <c r="M40" s="84">
        <v>284420.3</v>
      </c>
      <c r="N40" s="84"/>
      <c r="O40" s="58"/>
    </row>
    <row r="41" spans="1:15" x14ac:dyDescent="0.2">
      <c r="A41" s="125"/>
      <c r="B41" s="82">
        <v>35431</v>
      </c>
      <c r="C41" s="73" t="s">
        <v>130</v>
      </c>
      <c r="D41" s="73" t="s">
        <v>29</v>
      </c>
      <c r="E41" s="74"/>
      <c r="F41" s="73"/>
      <c r="G41" s="75" t="s">
        <v>135</v>
      </c>
      <c r="H41" s="76">
        <v>1</v>
      </c>
      <c r="I41" s="73"/>
      <c r="J41" s="73"/>
      <c r="K41" s="73" t="s">
        <v>726</v>
      </c>
      <c r="L41" s="83"/>
      <c r="M41" s="84">
        <v>758454.11</v>
      </c>
      <c r="N41" s="84"/>
      <c r="O41" s="58"/>
    </row>
    <row r="42" spans="1:15" x14ac:dyDescent="0.2">
      <c r="A42" s="81" t="s">
        <v>136</v>
      </c>
      <c r="B42" s="82"/>
      <c r="C42" s="73" t="s">
        <v>130</v>
      </c>
      <c r="D42" s="73" t="s">
        <v>29</v>
      </c>
      <c r="E42" s="74" t="s">
        <v>617</v>
      </c>
      <c r="F42" s="73" t="s">
        <v>621</v>
      </c>
      <c r="G42" s="75">
        <v>5404</v>
      </c>
      <c r="H42" s="76"/>
      <c r="I42" s="73"/>
      <c r="J42" s="73"/>
      <c r="K42" s="73" t="s">
        <v>860</v>
      </c>
      <c r="L42" s="83"/>
      <c r="M42" s="87">
        <v>0</v>
      </c>
      <c r="N42" s="84"/>
      <c r="O42" s="58" t="s">
        <v>865</v>
      </c>
    </row>
    <row r="43" spans="1:15" x14ac:dyDescent="0.2">
      <c r="A43" s="81" t="s">
        <v>143</v>
      </c>
      <c r="B43" s="82">
        <v>41589</v>
      </c>
      <c r="C43" s="73" t="s">
        <v>112</v>
      </c>
      <c r="D43" s="73" t="s">
        <v>29</v>
      </c>
      <c r="E43" s="74" t="s">
        <v>617</v>
      </c>
      <c r="F43" s="73" t="s">
        <v>621</v>
      </c>
      <c r="G43" s="75">
        <v>1273</v>
      </c>
      <c r="H43" s="76">
        <v>2</v>
      </c>
      <c r="I43" s="73"/>
      <c r="J43" s="73"/>
      <c r="K43" s="73" t="s">
        <v>862</v>
      </c>
      <c r="L43" s="83"/>
      <c r="M43" s="87">
        <v>405130</v>
      </c>
      <c r="N43" s="84"/>
      <c r="O43" s="58" t="s">
        <v>865</v>
      </c>
    </row>
    <row r="44" spans="1:15" ht="25.5" x14ac:dyDescent="0.2">
      <c r="A44" s="81" t="s">
        <v>149</v>
      </c>
      <c r="B44" s="82">
        <v>43464</v>
      </c>
      <c r="C44" s="73" t="s">
        <v>112</v>
      </c>
      <c r="D44" s="73" t="s">
        <v>29</v>
      </c>
      <c r="E44" s="74" t="s">
        <v>617</v>
      </c>
      <c r="F44" s="73" t="s">
        <v>621</v>
      </c>
      <c r="G44" s="75">
        <v>1328</v>
      </c>
      <c r="H44" s="76">
        <v>1</v>
      </c>
      <c r="I44" s="73"/>
      <c r="J44" s="73"/>
      <c r="K44" s="88" t="s">
        <v>863</v>
      </c>
      <c r="L44" s="83"/>
      <c r="M44" s="87">
        <v>691192.12</v>
      </c>
      <c r="N44" s="84"/>
      <c r="O44" s="58" t="s">
        <v>865</v>
      </c>
    </row>
    <row r="45" spans="1:15" ht="25.5" x14ac:dyDescent="0.2">
      <c r="A45" s="81" t="s">
        <v>155</v>
      </c>
      <c r="B45" s="82">
        <v>42298</v>
      </c>
      <c r="C45" s="73" t="s">
        <v>112</v>
      </c>
      <c r="D45" s="73" t="s">
        <v>29</v>
      </c>
      <c r="E45" s="74" t="s">
        <v>617</v>
      </c>
      <c r="F45" s="73" t="s">
        <v>621</v>
      </c>
      <c r="G45" s="75">
        <v>1330</v>
      </c>
      <c r="H45" s="76">
        <v>1</v>
      </c>
      <c r="I45" s="73"/>
      <c r="J45" s="73"/>
      <c r="K45" s="88" t="s">
        <v>863</v>
      </c>
      <c r="L45" s="83"/>
      <c r="M45" s="87">
        <v>3348297.9399999995</v>
      </c>
      <c r="N45" s="84"/>
      <c r="O45" s="58" t="s">
        <v>865</v>
      </c>
    </row>
    <row r="46" spans="1:15" ht="25.5" x14ac:dyDescent="0.2">
      <c r="A46" s="123">
        <v>18</v>
      </c>
      <c r="B46" s="71">
        <v>35431</v>
      </c>
      <c r="C46" s="72" t="s">
        <v>137</v>
      </c>
      <c r="D46" s="73"/>
      <c r="E46" s="74" t="s">
        <v>617</v>
      </c>
      <c r="F46" s="73" t="s">
        <v>621</v>
      </c>
      <c r="G46" s="75">
        <v>2979</v>
      </c>
      <c r="H46" s="76">
        <v>0</v>
      </c>
      <c r="I46" s="73"/>
      <c r="J46" s="72" t="s">
        <v>646</v>
      </c>
      <c r="K46" s="77" t="s">
        <v>727</v>
      </c>
      <c r="L46" s="78" t="s">
        <v>669</v>
      </c>
      <c r="M46" s="80">
        <v>11348863.599999998</v>
      </c>
      <c r="N46" s="80">
        <v>1248374.9959999998</v>
      </c>
      <c r="O46" s="57"/>
    </row>
    <row r="47" spans="1:15" x14ac:dyDescent="0.2">
      <c r="A47" s="124"/>
      <c r="B47" s="82">
        <v>35431</v>
      </c>
      <c r="C47" s="73" t="s">
        <v>137</v>
      </c>
      <c r="D47" s="73" t="s">
        <v>82</v>
      </c>
      <c r="E47" s="74"/>
      <c r="F47" s="73"/>
      <c r="G47" s="75">
        <v>2979</v>
      </c>
      <c r="H47" s="76">
        <v>0</v>
      </c>
      <c r="I47" s="73"/>
      <c r="J47" s="73"/>
      <c r="K47" s="73" t="s">
        <v>864</v>
      </c>
      <c r="L47" s="83"/>
      <c r="M47" s="84">
        <v>1035354.54</v>
      </c>
      <c r="N47" s="84"/>
      <c r="O47" s="57"/>
    </row>
    <row r="48" spans="1:15" x14ac:dyDescent="0.2">
      <c r="A48" s="125"/>
      <c r="B48" s="82">
        <v>35431</v>
      </c>
      <c r="C48" s="73" t="s">
        <v>137</v>
      </c>
      <c r="D48" s="73" t="s">
        <v>29</v>
      </c>
      <c r="E48" s="74"/>
      <c r="F48" s="73"/>
      <c r="G48" s="75">
        <v>2979</v>
      </c>
      <c r="H48" s="76">
        <v>0</v>
      </c>
      <c r="I48" s="73"/>
      <c r="J48" s="73"/>
      <c r="K48" s="73" t="s">
        <v>864</v>
      </c>
      <c r="L48" s="83"/>
      <c r="M48" s="84">
        <v>10313509.059999999</v>
      </c>
      <c r="N48" s="84"/>
      <c r="O48" s="58"/>
    </row>
    <row r="49" spans="1:15" ht="25.5" x14ac:dyDescent="0.2">
      <c r="A49" s="126">
        <v>19</v>
      </c>
      <c r="B49" s="82">
        <v>35431</v>
      </c>
      <c r="C49" s="73" t="s">
        <v>144</v>
      </c>
      <c r="D49" s="73"/>
      <c r="E49" s="74" t="s">
        <v>617</v>
      </c>
      <c r="F49" s="73" t="s">
        <v>621</v>
      </c>
      <c r="G49" s="75">
        <v>4667</v>
      </c>
      <c r="H49" s="76">
        <v>0</v>
      </c>
      <c r="I49" s="73"/>
      <c r="J49" s="73" t="s">
        <v>646</v>
      </c>
      <c r="K49" s="88" t="s">
        <v>728</v>
      </c>
      <c r="L49" s="86" t="s">
        <v>670</v>
      </c>
      <c r="M49" s="87">
        <v>165146.9</v>
      </c>
      <c r="N49" s="87"/>
      <c r="O49" s="57"/>
    </row>
    <row r="50" spans="1:15" ht="25.5" x14ac:dyDescent="0.2">
      <c r="A50" s="124"/>
      <c r="B50" s="82">
        <v>35431</v>
      </c>
      <c r="C50" s="73" t="s">
        <v>144</v>
      </c>
      <c r="D50" s="73" t="s">
        <v>82</v>
      </c>
      <c r="E50" s="74"/>
      <c r="F50" s="73"/>
      <c r="G50" s="75">
        <v>4667</v>
      </c>
      <c r="H50" s="76">
        <v>0</v>
      </c>
      <c r="I50" s="73"/>
      <c r="J50" s="73"/>
      <c r="K50" s="88" t="s">
        <v>728</v>
      </c>
      <c r="L50" s="83"/>
      <c r="M50" s="84">
        <v>43626.990000000005</v>
      </c>
      <c r="N50" s="84"/>
      <c r="O50" s="58"/>
    </row>
    <row r="51" spans="1:15" ht="25.5" x14ac:dyDescent="0.2">
      <c r="A51" s="125"/>
      <c r="B51" s="82">
        <v>35431</v>
      </c>
      <c r="C51" s="73" t="s">
        <v>144</v>
      </c>
      <c r="D51" s="73" t="s">
        <v>29</v>
      </c>
      <c r="E51" s="74"/>
      <c r="F51" s="73"/>
      <c r="G51" s="75">
        <v>4667</v>
      </c>
      <c r="H51" s="76">
        <v>0</v>
      </c>
      <c r="I51" s="73"/>
      <c r="J51" s="73"/>
      <c r="K51" s="88" t="s">
        <v>728</v>
      </c>
      <c r="L51" s="83"/>
      <c r="M51" s="84">
        <v>121519.90999999999</v>
      </c>
      <c r="N51" s="84"/>
      <c r="O51" s="58"/>
    </row>
    <row r="52" spans="1:15" ht="25.5" x14ac:dyDescent="0.2">
      <c r="A52" s="126">
        <v>20</v>
      </c>
      <c r="B52" s="82">
        <v>35431</v>
      </c>
      <c r="C52" s="73" t="s">
        <v>150</v>
      </c>
      <c r="D52" s="73"/>
      <c r="E52" s="74" t="s">
        <v>617</v>
      </c>
      <c r="F52" s="73" t="s">
        <v>621</v>
      </c>
      <c r="G52" s="75">
        <v>2314</v>
      </c>
      <c r="H52" s="76">
        <v>1</v>
      </c>
      <c r="I52" s="73"/>
      <c r="J52" s="73" t="s">
        <v>646</v>
      </c>
      <c r="K52" s="88" t="s">
        <v>729</v>
      </c>
      <c r="L52" s="86" t="s">
        <v>671</v>
      </c>
      <c r="M52" s="87">
        <v>1786591.95</v>
      </c>
      <c r="N52" s="87"/>
      <c r="O52" s="57"/>
    </row>
    <row r="53" spans="1:15" x14ac:dyDescent="0.2">
      <c r="A53" s="124"/>
      <c r="B53" s="82">
        <v>35431</v>
      </c>
      <c r="C53" s="73" t="s">
        <v>150</v>
      </c>
      <c r="D53" s="73" t="s">
        <v>82</v>
      </c>
      <c r="E53" s="74"/>
      <c r="F53" s="73"/>
      <c r="G53" s="75">
        <v>2314</v>
      </c>
      <c r="H53" s="76">
        <v>1</v>
      </c>
      <c r="I53" s="73"/>
      <c r="J53" s="73"/>
      <c r="K53" s="73" t="s">
        <v>858</v>
      </c>
      <c r="L53" s="83"/>
      <c r="M53" s="84">
        <v>471939.24</v>
      </c>
      <c r="N53" s="84"/>
      <c r="O53" s="58"/>
    </row>
    <row r="54" spans="1:15" x14ac:dyDescent="0.2">
      <c r="A54" s="125"/>
      <c r="B54" s="82">
        <v>35431</v>
      </c>
      <c r="C54" s="73" t="s">
        <v>150</v>
      </c>
      <c r="D54" s="73" t="s">
        <v>29</v>
      </c>
      <c r="E54" s="74"/>
      <c r="F54" s="73"/>
      <c r="G54" s="75">
        <v>2314</v>
      </c>
      <c r="H54" s="76">
        <v>1</v>
      </c>
      <c r="I54" s="73"/>
      <c r="J54" s="73"/>
      <c r="K54" s="73" t="s">
        <v>858</v>
      </c>
      <c r="L54" s="83"/>
      <c r="M54" s="84">
        <v>1314652.71</v>
      </c>
      <c r="N54" s="84"/>
      <c r="O54" s="58"/>
    </row>
    <row r="55" spans="1:15" ht="25.5" x14ac:dyDescent="0.2">
      <c r="A55" s="123">
        <v>21</v>
      </c>
      <c r="B55" s="71">
        <v>35431</v>
      </c>
      <c r="C55" s="72" t="s">
        <v>156</v>
      </c>
      <c r="D55" s="73"/>
      <c r="E55" s="74" t="s">
        <v>617</v>
      </c>
      <c r="F55" s="73" t="s">
        <v>621</v>
      </c>
      <c r="G55" s="75">
        <v>4026</v>
      </c>
      <c r="H55" s="76">
        <v>0</v>
      </c>
      <c r="I55" s="73" t="s">
        <v>640</v>
      </c>
      <c r="J55" s="72" t="s">
        <v>646</v>
      </c>
      <c r="K55" s="77" t="s">
        <v>730</v>
      </c>
      <c r="L55" s="78" t="s">
        <v>672</v>
      </c>
      <c r="M55" s="80">
        <v>14103934.170000002</v>
      </c>
      <c r="N55" s="80"/>
      <c r="O55" s="57"/>
    </row>
    <row r="56" spans="1:15" ht="25.5" x14ac:dyDescent="0.2">
      <c r="A56" s="124"/>
      <c r="B56" s="82">
        <v>35431</v>
      </c>
      <c r="C56" s="73" t="s">
        <v>156</v>
      </c>
      <c r="D56" s="73" t="s">
        <v>82</v>
      </c>
      <c r="E56" s="74"/>
      <c r="F56" s="73"/>
      <c r="G56" s="75">
        <v>4026</v>
      </c>
      <c r="H56" s="76">
        <v>0</v>
      </c>
      <c r="I56" s="73"/>
      <c r="J56" s="73"/>
      <c r="K56" s="88" t="s">
        <v>859</v>
      </c>
      <c r="L56" s="83"/>
      <c r="M56" s="84">
        <v>3579832.3500000006</v>
      </c>
      <c r="N56" s="84"/>
      <c r="O56" s="58"/>
    </row>
    <row r="57" spans="1:15" ht="25.5" x14ac:dyDescent="0.2">
      <c r="A57" s="125"/>
      <c r="B57" s="82">
        <v>35431</v>
      </c>
      <c r="C57" s="73" t="s">
        <v>156</v>
      </c>
      <c r="D57" s="73" t="s">
        <v>29</v>
      </c>
      <c r="E57" s="74"/>
      <c r="F57" s="73"/>
      <c r="G57" s="75">
        <v>4026</v>
      </c>
      <c r="H57" s="76">
        <v>0</v>
      </c>
      <c r="I57" s="73"/>
      <c r="J57" s="73"/>
      <c r="K57" s="88" t="s">
        <v>859</v>
      </c>
      <c r="L57" s="83"/>
      <c r="M57" s="84">
        <v>10524101.82</v>
      </c>
      <c r="N57" s="84"/>
      <c r="O57" s="58"/>
    </row>
    <row r="58" spans="1:15" ht="25.5" x14ac:dyDescent="0.2">
      <c r="A58" s="126">
        <v>22</v>
      </c>
      <c r="B58" s="82">
        <v>35431</v>
      </c>
      <c r="C58" s="73" t="s">
        <v>163</v>
      </c>
      <c r="D58" s="73"/>
      <c r="E58" s="74" t="s">
        <v>614</v>
      </c>
      <c r="F58" s="73" t="s">
        <v>614</v>
      </c>
      <c r="G58" s="75">
        <v>651</v>
      </c>
      <c r="H58" s="76">
        <v>0</v>
      </c>
      <c r="I58" s="73" t="s">
        <v>598</v>
      </c>
      <c r="J58" s="73" t="s">
        <v>646</v>
      </c>
      <c r="K58" s="88" t="s">
        <v>731</v>
      </c>
      <c r="L58" s="86" t="s">
        <v>673</v>
      </c>
      <c r="M58" s="87">
        <v>5553771.2199999997</v>
      </c>
      <c r="N58" s="80">
        <v>2665810.1856</v>
      </c>
      <c r="O58" s="57"/>
    </row>
    <row r="59" spans="1:15" x14ac:dyDescent="0.2">
      <c r="A59" s="124"/>
      <c r="B59" s="82">
        <v>35431</v>
      </c>
      <c r="C59" s="73" t="s">
        <v>163</v>
      </c>
      <c r="D59" s="73" t="s">
        <v>82</v>
      </c>
      <c r="E59" s="74"/>
      <c r="F59" s="73"/>
      <c r="G59" s="75">
        <v>651</v>
      </c>
      <c r="H59" s="76">
        <v>0</v>
      </c>
      <c r="I59" s="73"/>
      <c r="J59" s="73"/>
      <c r="K59" s="73" t="s">
        <v>646</v>
      </c>
      <c r="L59" s="83"/>
      <c r="M59" s="84">
        <v>1407639.22</v>
      </c>
      <c r="N59" s="84"/>
      <c r="O59" s="58"/>
    </row>
    <row r="60" spans="1:15" x14ac:dyDescent="0.2">
      <c r="A60" s="125"/>
      <c r="B60" s="82">
        <v>35431</v>
      </c>
      <c r="C60" s="73" t="s">
        <v>163</v>
      </c>
      <c r="D60" s="73" t="s">
        <v>29</v>
      </c>
      <c r="E60" s="74"/>
      <c r="F60" s="73"/>
      <c r="G60" s="75">
        <v>651</v>
      </c>
      <c r="H60" s="76">
        <v>0</v>
      </c>
      <c r="I60" s="73"/>
      <c r="J60" s="73"/>
      <c r="K60" s="73" t="s">
        <v>646</v>
      </c>
      <c r="L60" s="83"/>
      <c r="M60" s="84">
        <v>4146131.9999999995</v>
      </c>
      <c r="N60" s="84"/>
      <c r="O60" s="58"/>
    </row>
    <row r="61" spans="1:15" ht="25.5" x14ac:dyDescent="0.2">
      <c r="A61" s="126">
        <v>23</v>
      </c>
      <c r="B61" s="82">
        <v>35431</v>
      </c>
      <c r="C61" s="73" t="s">
        <v>171</v>
      </c>
      <c r="D61" s="73"/>
      <c r="E61" s="74" t="s">
        <v>614</v>
      </c>
      <c r="F61" s="73" t="s">
        <v>614</v>
      </c>
      <c r="G61" s="75">
        <v>600</v>
      </c>
      <c r="H61" s="76">
        <v>0</v>
      </c>
      <c r="I61" s="73"/>
      <c r="J61" s="73" t="s">
        <v>646</v>
      </c>
      <c r="K61" s="88" t="s">
        <v>732</v>
      </c>
      <c r="L61" s="86" t="s">
        <v>674</v>
      </c>
      <c r="M61" s="87">
        <v>24393888.590000007</v>
      </c>
      <c r="N61" s="87"/>
      <c r="O61" s="57"/>
    </row>
    <row r="62" spans="1:15" x14ac:dyDescent="0.2">
      <c r="A62" s="124"/>
      <c r="B62" s="82">
        <v>35431</v>
      </c>
      <c r="C62" s="73" t="s">
        <v>171</v>
      </c>
      <c r="D62" s="73" t="s">
        <v>82</v>
      </c>
      <c r="E62" s="74"/>
      <c r="F62" s="73"/>
      <c r="G62" s="75">
        <v>600</v>
      </c>
      <c r="H62" s="76">
        <v>0</v>
      </c>
      <c r="I62" s="73"/>
      <c r="J62" s="73"/>
      <c r="K62" s="73" t="s">
        <v>811</v>
      </c>
      <c r="L62" s="83"/>
      <c r="M62" s="84">
        <v>3926275.87</v>
      </c>
      <c r="N62" s="84"/>
      <c r="O62" s="58"/>
    </row>
    <row r="63" spans="1:15" x14ac:dyDescent="0.2">
      <c r="A63" s="125"/>
      <c r="B63" s="82">
        <v>35431</v>
      </c>
      <c r="C63" s="73" t="s">
        <v>171</v>
      </c>
      <c r="D63" s="73" t="s">
        <v>29</v>
      </c>
      <c r="E63" s="74"/>
      <c r="F63" s="73"/>
      <c r="G63" s="75">
        <v>600</v>
      </c>
      <c r="H63" s="76">
        <v>0</v>
      </c>
      <c r="I63" s="73"/>
      <c r="J63" s="73"/>
      <c r="K63" s="73" t="s">
        <v>811</v>
      </c>
      <c r="L63" s="83"/>
      <c r="M63" s="84">
        <v>20467612.720000006</v>
      </c>
      <c r="N63" s="84"/>
      <c r="O63" s="58"/>
    </row>
    <row r="64" spans="1:15" ht="25.5" x14ac:dyDescent="0.2">
      <c r="A64" s="126">
        <v>24</v>
      </c>
      <c r="B64" s="82">
        <v>35431</v>
      </c>
      <c r="C64" s="73" t="s">
        <v>171</v>
      </c>
      <c r="D64" s="73"/>
      <c r="E64" s="74" t="s">
        <v>614</v>
      </c>
      <c r="F64" s="73" t="s">
        <v>614</v>
      </c>
      <c r="G64" s="75">
        <v>648</v>
      </c>
      <c r="H64" s="76">
        <v>0</v>
      </c>
      <c r="I64" s="73"/>
      <c r="J64" s="73" t="s">
        <v>646</v>
      </c>
      <c r="K64" s="73" t="s">
        <v>733</v>
      </c>
      <c r="L64" s="86" t="s">
        <v>674</v>
      </c>
      <c r="M64" s="87">
        <v>54490496.449999996</v>
      </c>
      <c r="N64" s="87"/>
      <c r="O64" s="57"/>
    </row>
    <row r="65" spans="1:15" x14ac:dyDescent="0.2">
      <c r="A65" s="124"/>
      <c r="B65" s="82">
        <v>35431</v>
      </c>
      <c r="C65" s="73" t="s">
        <v>171</v>
      </c>
      <c r="D65" s="73" t="s">
        <v>82</v>
      </c>
      <c r="E65" s="74"/>
      <c r="F65" s="73"/>
      <c r="G65" s="75">
        <v>648</v>
      </c>
      <c r="H65" s="76">
        <v>0</v>
      </c>
      <c r="I65" s="73"/>
      <c r="J65" s="73"/>
      <c r="K65" s="73" t="s">
        <v>812</v>
      </c>
      <c r="L65" s="83"/>
      <c r="M65" s="84">
        <v>14188861.700000003</v>
      </c>
      <c r="N65" s="84"/>
      <c r="O65" s="58"/>
    </row>
    <row r="66" spans="1:15" x14ac:dyDescent="0.2">
      <c r="A66" s="125"/>
      <c r="B66" s="82">
        <v>35431</v>
      </c>
      <c r="C66" s="73" t="s">
        <v>171</v>
      </c>
      <c r="D66" s="73" t="s">
        <v>29</v>
      </c>
      <c r="E66" s="74"/>
      <c r="F66" s="73"/>
      <c r="G66" s="75">
        <v>648</v>
      </c>
      <c r="H66" s="76">
        <v>0</v>
      </c>
      <c r="I66" s="73"/>
      <c r="J66" s="73"/>
      <c r="K66" s="73" t="s">
        <v>812</v>
      </c>
      <c r="L66" s="83"/>
      <c r="M66" s="84">
        <v>40301634.749999993</v>
      </c>
      <c r="N66" s="84"/>
      <c r="O66" s="58"/>
    </row>
    <row r="67" spans="1:15" ht="25.5" x14ac:dyDescent="0.2">
      <c r="A67" s="126">
        <v>25</v>
      </c>
      <c r="B67" s="82">
        <v>35431</v>
      </c>
      <c r="C67" s="73" t="s">
        <v>53</v>
      </c>
      <c r="D67" s="73"/>
      <c r="E67" s="74" t="s">
        <v>614</v>
      </c>
      <c r="F67" s="73" t="s">
        <v>620</v>
      </c>
      <c r="G67" s="75" t="s">
        <v>178</v>
      </c>
      <c r="H67" s="76">
        <v>0</v>
      </c>
      <c r="I67" s="73"/>
      <c r="J67" s="73" t="s">
        <v>647</v>
      </c>
      <c r="K67" s="73" t="s">
        <v>734</v>
      </c>
      <c r="L67" s="86" t="s">
        <v>657</v>
      </c>
      <c r="M67" s="87">
        <v>32067</v>
      </c>
      <c r="N67" s="87"/>
      <c r="O67" s="58"/>
    </row>
    <row r="68" spans="1:15" x14ac:dyDescent="0.2">
      <c r="A68" s="125"/>
      <c r="B68" s="82">
        <v>35431</v>
      </c>
      <c r="C68" s="73" t="s">
        <v>53</v>
      </c>
      <c r="D68" s="73" t="s">
        <v>82</v>
      </c>
      <c r="E68" s="74"/>
      <c r="F68" s="73"/>
      <c r="G68" s="75" t="s">
        <v>178</v>
      </c>
      <c r="H68" s="76">
        <v>0</v>
      </c>
      <c r="I68" s="73"/>
      <c r="J68" s="73"/>
      <c r="K68" s="73" t="s">
        <v>647</v>
      </c>
      <c r="L68" s="83"/>
      <c r="M68" s="84">
        <v>32067</v>
      </c>
      <c r="N68" s="84"/>
      <c r="O68" s="58"/>
    </row>
    <row r="69" spans="1:15" ht="25.5" x14ac:dyDescent="0.2">
      <c r="A69" s="126">
        <v>26</v>
      </c>
      <c r="B69" s="82">
        <v>35431</v>
      </c>
      <c r="C69" s="73" t="s">
        <v>181</v>
      </c>
      <c r="D69" s="73"/>
      <c r="E69" s="74" t="s">
        <v>615</v>
      </c>
      <c r="F69" s="73" t="s">
        <v>615</v>
      </c>
      <c r="G69" s="75">
        <v>565</v>
      </c>
      <c r="H69" s="76">
        <v>0</v>
      </c>
      <c r="I69" s="73" t="s">
        <v>183</v>
      </c>
      <c r="J69" s="73" t="s">
        <v>646</v>
      </c>
      <c r="K69" s="73" t="s">
        <v>735</v>
      </c>
      <c r="L69" s="86" t="s">
        <v>675</v>
      </c>
      <c r="M69" s="87">
        <v>76553187.080000013</v>
      </c>
      <c r="N69" s="87"/>
      <c r="O69" s="57"/>
    </row>
    <row r="70" spans="1:15" x14ac:dyDescent="0.2">
      <c r="A70" s="124"/>
      <c r="B70" s="82">
        <v>35431</v>
      </c>
      <c r="C70" s="73" t="s">
        <v>181</v>
      </c>
      <c r="D70" s="73" t="s">
        <v>82</v>
      </c>
      <c r="E70" s="74"/>
      <c r="F70" s="73"/>
      <c r="G70" s="75">
        <v>565</v>
      </c>
      <c r="H70" s="76">
        <v>0</v>
      </c>
      <c r="I70" s="73"/>
      <c r="J70" s="73"/>
      <c r="K70" s="73" t="s">
        <v>856</v>
      </c>
      <c r="L70" s="83"/>
      <c r="M70" s="84">
        <v>8440224.4299999997</v>
      </c>
      <c r="N70" s="84"/>
      <c r="O70" s="58"/>
    </row>
    <row r="71" spans="1:15" x14ac:dyDescent="0.2">
      <c r="A71" s="125"/>
      <c r="B71" s="82">
        <v>35431</v>
      </c>
      <c r="C71" s="73" t="s">
        <v>181</v>
      </c>
      <c r="D71" s="73" t="s">
        <v>29</v>
      </c>
      <c r="E71" s="74"/>
      <c r="F71" s="73"/>
      <c r="G71" s="75">
        <v>565</v>
      </c>
      <c r="H71" s="76">
        <v>0</v>
      </c>
      <c r="I71" s="73"/>
      <c r="J71" s="73"/>
      <c r="K71" s="73" t="s">
        <v>856</v>
      </c>
      <c r="L71" s="83"/>
      <c r="M71" s="84">
        <v>68112962.650000006</v>
      </c>
      <c r="N71" s="84"/>
      <c r="O71" s="58"/>
    </row>
    <row r="72" spans="1:15" ht="25.5" x14ac:dyDescent="0.2">
      <c r="A72" s="126">
        <v>27</v>
      </c>
      <c r="B72" s="82">
        <v>35431</v>
      </c>
      <c r="C72" s="73" t="s">
        <v>181</v>
      </c>
      <c r="D72" s="73"/>
      <c r="E72" s="74" t="s">
        <v>615</v>
      </c>
      <c r="F72" s="73" t="s">
        <v>615</v>
      </c>
      <c r="G72" s="75">
        <v>625</v>
      </c>
      <c r="H72" s="76">
        <v>0</v>
      </c>
      <c r="I72" s="73"/>
      <c r="J72" s="73" t="s">
        <v>646</v>
      </c>
      <c r="K72" s="88" t="s">
        <v>736</v>
      </c>
      <c r="L72" s="86" t="s">
        <v>675</v>
      </c>
      <c r="M72" s="87">
        <v>648820.1</v>
      </c>
      <c r="N72" s="87"/>
      <c r="O72" s="57"/>
    </row>
    <row r="73" spans="1:15" x14ac:dyDescent="0.2">
      <c r="A73" s="124"/>
      <c r="B73" s="82">
        <v>35431</v>
      </c>
      <c r="C73" s="73" t="s">
        <v>181</v>
      </c>
      <c r="D73" s="73" t="s">
        <v>82</v>
      </c>
      <c r="E73" s="74"/>
      <c r="F73" s="73"/>
      <c r="G73" s="75">
        <v>625</v>
      </c>
      <c r="H73" s="76">
        <v>0</v>
      </c>
      <c r="I73" s="73"/>
      <c r="J73" s="73"/>
      <c r="K73" s="73" t="s">
        <v>735</v>
      </c>
      <c r="L73" s="83"/>
      <c r="M73" s="84">
        <v>473827.12</v>
      </c>
      <c r="N73" s="84"/>
      <c r="O73" s="58"/>
    </row>
    <row r="74" spans="1:15" x14ac:dyDescent="0.2">
      <c r="A74" s="125"/>
      <c r="B74" s="82">
        <v>35431</v>
      </c>
      <c r="C74" s="73" t="s">
        <v>181</v>
      </c>
      <c r="D74" s="73" t="s">
        <v>29</v>
      </c>
      <c r="E74" s="74"/>
      <c r="F74" s="73"/>
      <c r="G74" s="75">
        <v>625</v>
      </c>
      <c r="H74" s="76">
        <v>0</v>
      </c>
      <c r="I74" s="73"/>
      <c r="J74" s="73"/>
      <c r="K74" s="73" t="s">
        <v>735</v>
      </c>
      <c r="L74" s="83"/>
      <c r="M74" s="84">
        <v>174992.97999999998</v>
      </c>
      <c r="N74" s="84"/>
      <c r="O74" s="58"/>
    </row>
    <row r="75" spans="1:15" ht="25.5" x14ac:dyDescent="0.2">
      <c r="A75" s="126">
        <v>28</v>
      </c>
      <c r="B75" s="82">
        <v>35431</v>
      </c>
      <c r="C75" s="73" t="s">
        <v>181</v>
      </c>
      <c r="D75" s="73"/>
      <c r="E75" s="74" t="s">
        <v>615</v>
      </c>
      <c r="F75" s="73" t="s">
        <v>615</v>
      </c>
      <c r="G75" s="75">
        <v>879</v>
      </c>
      <c r="H75" s="76">
        <v>0</v>
      </c>
      <c r="I75" s="73"/>
      <c r="J75" s="73" t="s">
        <v>646</v>
      </c>
      <c r="K75" s="88" t="s">
        <v>737</v>
      </c>
      <c r="L75" s="86" t="s">
        <v>675</v>
      </c>
      <c r="M75" s="87">
        <v>391588</v>
      </c>
      <c r="N75" s="87"/>
      <c r="O75" s="57"/>
    </row>
    <row r="76" spans="1:15" x14ac:dyDescent="0.2">
      <c r="A76" s="124"/>
      <c r="B76" s="82">
        <v>35431</v>
      </c>
      <c r="C76" s="73" t="s">
        <v>181</v>
      </c>
      <c r="D76" s="73" t="s">
        <v>82</v>
      </c>
      <c r="E76" s="74"/>
      <c r="F76" s="73"/>
      <c r="G76" s="75">
        <v>879</v>
      </c>
      <c r="H76" s="76">
        <v>0</v>
      </c>
      <c r="I76" s="73"/>
      <c r="J76" s="73"/>
      <c r="K76" s="73" t="s">
        <v>735</v>
      </c>
      <c r="L76" s="83"/>
      <c r="M76" s="84">
        <v>105668</v>
      </c>
      <c r="N76" s="84"/>
      <c r="O76" s="58"/>
    </row>
    <row r="77" spans="1:15" x14ac:dyDescent="0.2">
      <c r="A77" s="125"/>
      <c r="B77" s="82">
        <v>35431</v>
      </c>
      <c r="C77" s="73" t="s">
        <v>181</v>
      </c>
      <c r="D77" s="73" t="s">
        <v>29</v>
      </c>
      <c r="E77" s="74"/>
      <c r="F77" s="73"/>
      <c r="G77" s="75">
        <v>879</v>
      </c>
      <c r="H77" s="76">
        <v>0</v>
      </c>
      <c r="I77" s="73"/>
      <c r="J77" s="73"/>
      <c r="K77" s="73" t="s">
        <v>735</v>
      </c>
      <c r="L77" s="83"/>
      <c r="M77" s="84">
        <v>285920</v>
      </c>
      <c r="N77" s="84"/>
      <c r="O77" s="58"/>
    </row>
    <row r="78" spans="1:15" ht="25.5" x14ac:dyDescent="0.2">
      <c r="A78" s="126">
        <v>29</v>
      </c>
      <c r="B78" s="82">
        <v>35431</v>
      </c>
      <c r="C78" s="73" t="s">
        <v>195</v>
      </c>
      <c r="D78" s="73"/>
      <c r="E78" s="74" t="s">
        <v>615</v>
      </c>
      <c r="F78" s="73" t="s">
        <v>615</v>
      </c>
      <c r="G78" s="75">
        <v>1299</v>
      </c>
      <c r="H78" s="76">
        <v>0</v>
      </c>
      <c r="I78" s="73"/>
      <c r="J78" s="73" t="s">
        <v>646</v>
      </c>
      <c r="K78" s="88" t="s">
        <v>738</v>
      </c>
      <c r="L78" s="86" t="s">
        <v>676</v>
      </c>
      <c r="M78" s="87">
        <v>1692595.28</v>
      </c>
      <c r="N78" s="80">
        <v>930927.4040000001</v>
      </c>
      <c r="O78" s="57"/>
    </row>
    <row r="79" spans="1:15" x14ac:dyDescent="0.2">
      <c r="A79" s="124"/>
      <c r="B79" s="82">
        <v>35431</v>
      </c>
      <c r="C79" s="73" t="s">
        <v>195</v>
      </c>
      <c r="D79" s="73" t="s">
        <v>82</v>
      </c>
      <c r="E79" s="74"/>
      <c r="F79" s="73"/>
      <c r="G79" s="75">
        <v>1299</v>
      </c>
      <c r="H79" s="76">
        <v>0</v>
      </c>
      <c r="I79" s="73"/>
      <c r="J79" s="73"/>
      <c r="K79" s="73" t="s">
        <v>646</v>
      </c>
      <c r="L79" s="83"/>
      <c r="M79" s="84">
        <v>460080.5</v>
      </c>
      <c r="N79" s="84"/>
      <c r="O79" s="58"/>
    </row>
    <row r="80" spans="1:15" x14ac:dyDescent="0.2">
      <c r="A80" s="125"/>
      <c r="B80" s="82">
        <v>35431</v>
      </c>
      <c r="C80" s="73" t="s">
        <v>195</v>
      </c>
      <c r="D80" s="73" t="s">
        <v>29</v>
      </c>
      <c r="E80" s="74"/>
      <c r="F80" s="73"/>
      <c r="G80" s="75">
        <v>1299</v>
      </c>
      <c r="H80" s="76">
        <v>0</v>
      </c>
      <c r="I80" s="73"/>
      <c r="J80" s="73"/>
      <c r="K80" s="73" t="s">
        <v>646</v>
      </c>
      <c r="L80" s="83"/>
      <c r="M80" s="84">
        <v>1232514.78</v>
      </c>
      <c r="N80" s="84"/>
      <c r="O80" s="58"/>
    </row>
    <row r="81" spans="1:15" ht="38.25" x14ac:dyDescent="0.2">
      <c r="A81" s="126">
        <v>30</v>
      </c>
      <c r="B81" s="82">
        <v>35431</v>
      </c>
      <c r="C81" s="73" t="s">
        <v>199</v>
      </c>
      <c r="D81" s="73"/>
      <c r="E81" s="74" t="s">
        <v>617</v>
      </c>
      <c r="F81" s="73" t="s">
        <v>625</v>
      </c>
      <c r="G81" s="75">
        <v>2615</v>
      </c>
      <c r="H81" s="76">
        <v>0</v>
      </c>
      <c r="I81" s="73"/>
      <c r="J81" s="73" t="s">
        <v>646</v>
      </c>
      <c r="K81" s="88" t="s">
        <v>739</v>
      </c>
      <c r="L81" s="86" t="s">
        <v>677</v>
      </c>
      <c r="M81" s="87">
        <v>1371818.6400000001</v>
      </c>
      <c r="N81" s="87"/>
      <c r="O81" s="57"/>
    </row>
    <row r="82" spans="1:15" x14ac:dyDescent="0.2">
      <c r="A82" s="124"/>
      <c r="B82" s="82">
        <v>35431</v>
      </c>
      <c r="C82" s="73" t="s">
        <v>199</v>
      </c>
      <c r="D82" s="73" t="s">
        <v>82</v>
      </c>
      <c r="E82" s="74"/>
      <c r="F82" s="73"/>
      <c r="G82" s="75">
        <v>2615</v>
      </c>
      <c r="H82" s="76">
        <v>0</v>
      </c>
      <c r="I82" s="73"/>
      <c r="J82" s="73"/>
      <c r="K82" s="73" t="s">
        <v>646</v>
      </c>
      <c r="L82" s="83"/>
      <c r="M82" s="84">
        <v>373898.17000000004</v>
      </c>
      <c r="N82" s="84"/>
      <c r="O82" s="58"/>
    </row>
    <row r="83" spans="1:15" x14ac:dyDescent="0.2">
      <c r="A83" s="124"/>
      <c r="B83" s="82">
        <v>35431</v>
      </c>
      <c r="C83" s="73" t="s">
        <v>199</v>
      </c>
      <c r="D83" s="73" t="s">
        <v>29</v>
      </c>
      <c r="E83" s="74"/>
      <c r="F83" s="73"/>
      <c r="G83" s="75">
        <v>2615</v>
      </c>
      <c r="H83" s="76">
        <v>0</v>
      </c>
      <c r="I83" s="73"/>
      <c r="J83" s="73"/>
      <c r="K83" s="73" t="s">
        <v>646</v>
      </c>
      <c r="L83" s="83"/>
      <c r="M83" s="84">
        <v>997920.47</v>
      </c>
      <c r="N83" s="84"/>
      <c r="O83" s="58"/>
    </row>
    <row r="84" spans="1:15" ht="41.25" customHeight="1" x14ac:dyDescent="0.2">
      <c r="A84" s="125"/>
      <c r="B84" s="82"/>
      <c r="C84" s="73" t="s">
        <v>199</v>
      </c>
      <c r="D84" s="73"/>
      <c r="E84" s="97" t="s">
        <v>619</v>
      </c>
      <c r="F84" s="73" t="s">
        <v>630</v>
      </c>
      <c r="G84" s="75">
        <v>2534</v>
      </c>
      <c r="H84" s="76">
        <v>3</v>
      </c>
      <c r="I84" s="73"/>
      <c r="J84" s="73" t="s">
        <v>651</v>
      </c>
      <c r="K84" s="88" t="s">
        <v>850</v>
      </c>
      <c r="L84" s="83"/>
      <c r="M84" s="84">
        <v>5.16</v>
      </c>
      <c r="N84" s="84"/>
      <c r="O84" s="58" t="s">
        <v>865</v>
      </c>
    </row>
    <row r="85" spans="1:15" ht="25.5" x14ac:dyDescent="0.2">
      <c r="A85" s="126">
        <v>31</v>
      </c>
      <c r="B85" s="82">
        <v>35431</v>
      </c>
      <c r="C85" s="73" t="s">
        <v>208</v>
      </c>
      <c r="D85" s="73"/>
      <c r="E85" s="74" t="s">
        <v>618</v>
      </c>
      <c r="F85" s="73" t="s">
        <v>622</v>
      </c>
      <c r="G85" s="75">
        <v>2557</v>
      </c>
      <c r="H85" s="76">
        <v>0</v>
      </c>
      <c r="I85" s="73"/>
      <c r="J85" s="73" t="s">
        <v>646</v>
      </c>
      <c r="K85" s="73" t="s">
        <v>854</v>
      </c>
      <c r="L85" s="86" t="s">
        <v>678</v>
      </c>
      <c r="M85" s="87">
        <v>3876417.13</v>
      </c>
      <c r="N85" s="80">
        <v>1511802.6806999999</v>
      </c>
      <c r="O85" s="57"/>
    </row>
    <row r="86" spans="1:15" x14ac:dyDescent="0.2">
      <c r="A86" s="124"/>
      <c r="B86" s="82">
        <v>35431</v>
      </c>
      <c r="C86" s="73" t="s">
        <v>208</v>
      </c>
      <c r="D86" s="73" t="s">
        <v>82</v>
      </c>
      <c r="E86" s="74"/>
      <c r="F86" s="73"/>
      <c r="G86" s="75">
        <v>2557</v>
      </c>
      <c r="H86" s="76">
        <v>0</v>
      </c>
      <c r="I86" s="73"/>
      <c r="J86" s="73"/>
      <c r="K86" s="73" t="s">
        <v>853</v>
      </c>
      <c r="L86" s="83"/>
      <c r="M86" s="84">
        <v>26514.85</v>
      </c>
      <c r="N86" s="84"/>
      <c r="O86" s="58"/>
    </row>
    <row r="87" spans="1:15" x14ac:dyDescent="0.2">
      <c r="A87" s="125"/>
      <c r="B87" s="82">
        <v>35431</v>
      </c>
      <c r="C87" s="73" t="s">
        <v>208</v>
      </c>
      <c r="D87" s="73" t="s">
        <v>29</v>
      </c>
      <c r="E87" s="74"/>
      <c r="F87" s="73"/>
      <c r="G87" s="75">
        <v>2557</v>
      </c>
      <c r="H87" s="76">
        <v>0</v>
      </c>
      <c r="I87" s="73"/>
      <c r="J87" s="73"/>
      <c r="K87" s="73" t="s">
        <v>853</v>
      </c>
      <c r="L87" s="83"/>
      <c r="M87" s="84">
        <v>3849902.28</v>
      </c>
      <c r="N87" s="84"/>
      <c r="O87" s="58"/>
    </row>
    <row r="88" spans="1:15" ht="25.5" x14ac:dyDescent="0.2">
      <c r="A88" s="126">
        <v>32</v>
      </c>
      <c r="B88" s="82">
        <v>35431</v>
      </c>
      <c r="C88" s="73" t="s">
        <v>214</v>
      </c>
      <c r="D88" s="73"/>
      <c r="E88" s="74" t="s">
        <v>618</v>
      </c>
      <c r="F88" s="73" t="s">
        <v>618</v>
      </c>
      <c r="G88" s="75">
        <v>324</v>
      </c>
      <c r="H88" s="76">
        <v>0</v>
      </c>
      <c r="I88" s="73"/>
      <c r="J88" s="73" t="s">
        <v>646</v>
      </c>
      <c r="K88" s="73" t="s">
        <v>740</v>
      </c>
      <c r="L88" s="86" t="s">
        <v>679</v>
      </c>
      <c r="M88" s="87">
        <v>1969697.2</v>
      </c>
      <c r="N88" s="87"/>
      <c r="O88" s="57"/>
    </row>
    <row r="89" spans="1:15" x14ac:dyDescent="0.2">
      <c r="A89" s="124"/>
      <c r="B89" s="82">
        <v>35431</v>
      </c>
      <c r="C89" s="73" t="s">
        <v>214</v>
      </c>
      <c r="D89" s="73" t="s">
        <v>82</v>
      </c>
      <c r="E89" s="74"/>
      <c r="F89" s="73"/>
      <c r="G89" s="75">
        <v>324</v>
      </c>
      <c r="H89" s="76">
        <v>0</v>
      </c>
      <c r="I89" s="73"/>
      <c r="J89" s="73"/>
      <c r="K89" s="73" t="s">
        <v>855</v>
      </c>
      <c r="L89" s="83"/>
      <c r="M89" s="84">
        <v>525775.76</v>
      </c>
      <c r="N89" s="84"/>
      <c r="O89" s="58"/>
    </row>
    <row r="90" spans="1:15" x14ac:dyDescent="0.2">
      <c r="A90" s="125"/>
      <c r="B90" s="82">
        <v>35431</v>
      </c>
      <c r="C90" s="73" t="s">
        <v>214</v>
      </c>
      <c r="D90" s="73" t="s">
        <v>29</v>
      </c>
      <c r="E90" s="74"/>
      <c r="F90" s="73"/>
      <c r="G90" s="75">
        <v>324</v>
      </c>
      <c r="H90" s="76">
        <v>0</v>
      </c>
      <c r="I90" s="73"/>
      <c r="J90" s="73"/>
      <c r="K90" s="73" t="s">
        <v>855</v>
      </c>
      <c r="L90" s="83"/>
      <c r="M90" s="84">
        <v>1443921.44</v>
      </c>
      <c r="N90" s="84"/>
      <c r="O90" s="58"/>
    </row>
    <row r="91" spans="1:15" ht="25.5" x14ac:dyDescent="0.2">
      <c r="A91" s="126">
        <v>33</v>
      </c>
      <c r="B91" s="82">
        <v>35431</v>
      </c>
      <c r="C91" s="73" t="s">
        <v>214</v>
      </c>
      <c r="D91" s="73"/>
      <c r="E91" s="74" t="s">
        <v>618</v>
      </c>
      <c r="F91" s="73" t="s">
        <v>618</v>
      </c>
      <c r="G91" s="75">
        <v>325</v>
      </c>
      <c r="H91" s="76">
        <v>0</v>
      </c>
      <c r="I91" s="73"/>
      <c r="J91" s="73" t="s">
        <v>646</v>
      </c>
      <c r="K91" s="73" t="s">
        <v>741</v>
      </c>
      <c r="L91" s="86" t="s">
        <v>662</v>
      </c>
      <c r="M91" s="87">
        <v>61743.78</v>
      </c>
      <c r="N91" s="87"/>
      <c r="O91" s="57"/>
    </row>
    <row r="92" spans="1:15" x14ac:dyDescent="0.2">
      <c r="A92" s="124"/>
      <c r="B92" s="82">
        <v>35431</v>
      </c>
      <c r="C92" s="73" t="s">
        <v>214</v>
      </c>
      <c r="D92" s="73" t="s">
        <v>82</v>
      </c>
      <c r="E92" s="74"/>
      <c r="F92" s="73"/>
      <c r="G92" s="75">
        <v>325</v>
      </c>
      <c r="H92" s="76">
        <v>0</v>
      </c>
      <c r="I92" s="73"/>
      <c r="J92" s="73"/>
      <c r="K92" s="73" t="s">
        <v>813</v>
      </c>
      <c r="L92" s="83"/>
      <c r="M92" s="84">
        <v>16498.54</v>
      </c>
      <c r="N92" s="84"/>
      <c r="O92" s="58"/>
    </row>
    <row r="93" spans="1:15" x14ac:dyDescent="0.2">
      <c r="A93" s="125"/>
      <c r="B93" s="82">
        <v>35431</v>
      </c>
      <c r="C93" s="73" t="s">
        <v>214</v>
      </c>
      <c r="D93" s="73" t="s">
        <v>29</v>
      </c>
      <c r="E93" s="74"/>
      <c r="F93" s="73"/>
      <c r="G93" s="75">
        <v>325</v>
      </c>
      <c r="H93" s="76">
        <v>0</v>
      </c>
      <c r="I93" s="73"/>
      <c r="J93" s="73"/>
      <c r="K93" s="73" t="s">
        <v>813</v>
      </c>
      <c r="L93" s="83"/>
      <c r="M93" s="84">
        <v>45245.24</v>
      </c>
      <c r="N93" s="84"/>
      <c r="O93" s="58"/>
    </row>
    <row r="94" spans="1:15" ht="25.5" x14ac:dyDescent="0.2">
      <c r="A94" s="126">
        <v>34</v>
      </c>
      <c r="B94" s="82">
        <v>35431</v>
      </c>
      <c r="C94" s="73" t="s">
        <v>214</v>
      </c>
      <c r="D94" s="73"/>
      <c r="E94" s="74" t="s">
        <v>618</v>
      </c>
      <c r="F94" s="73" t="s">
        <v>618</v>
      </c>
      <c r="G94" s="75">
        <v>501</v>
      </c>
      <c r="H94" s="76">
        <v>0</v>
      </c>
      <c r="I94" s="73"/>
      <c r="J94" s="73" t="s">
        <v>646</v>
      </c>
      <c r="K94" s="73" t="s">
        <v>742</v>
      </c>
      <c r="L94" s="86" t="s">
        <v>680</v>
      </c>
      <c r="M94" s="87">
        <v>25113275.539999999</v>
      </c>
      <c r="N94" s="87"/>
      <c r="O94" s="57"/>
    </row>
    <row r="95" spans="1:15" x14ac:dyDescent="0.2">
      <c r="A95" s="124"/>
      <c r="B95" s="82">
        <v>35431</v>
      </c>
      <c r="C95" s="73" t="s">
        <v>214</v>
      </c>
      <c r="D95" s="73" t="s">
        <v>82</v>
      </c>
      <c r="E95" s="74"/>
      <c r="F95" s="73"/>
      <c r="G95" s="75">
        <v>501</v>
      </c>
      <c r="H95" s="76">
        <v>0</v>
      </c>
      <c r="I95" s="73"/>
      <c r="J95" s="73"/>
      <c r="K95" s="73" t="s">
        <v>814</v>
      </c>
      <c r="L95" s="83"/>
      <c r="M95" s="84">
        <v>6532780.2799999993</v>
      </c>
      <c r="N95" s="84"/>
      <c r="O95" s="58"/>
    </row>
    <row r="96" spans="1:15" x14ac:dyDescent="0.2">
      <c r="A96" s="125"/>
      <c r="B96" s="82">
        <v>35431</v>
      </c>
      <c r="C96" s="73" t="s">
        <v>214</v>
      </c>
      <c r="D96" s="73" t="s">
        <v>29</v>
      </c>
      <c r="E96" s="74"/>
      <c r="F96" s="73"/>
      <c r="G96" s="75">
        <v>501</v>
      </c>
      <c r="H96" s="76">
        <v>0</v>
      </c>
      <c r="I96" s="73"/>
      <c r="J96" s="73"/>
      <c r="K96" s="73" t="s">
        <v>814</v>
      </c>
      <c r="L96" s="83"/>
      <c r="M96" s="84">
        <v>18580495.260000002</v>
      </c>
      <c r="N96" s="84"/>
      <c r="O96" s="58"/>
    </row>
    <row r="97" spans="1:15" ht="25.5" x14ac:dyDescent="0.2">
      <c r="A97" s="126">
        <v>35</v>
      </c>
      <c r="B97" s="82">
        <v>35431</v>
      </c>
      <c r="C97" s="73" t="s">
        <v>214</v>
      </c>
      <c r="D97" s="73"/>
      <c r="E97" s="74" t="s">
        <v>618</v>
      </c>
      <c r="F97" s="73" t="s">
        <v>618</v>
      </c>
      <c r="G97" s="75">
        <v>502</v>
      </c>
      <c r="H97" s="76">
        <v>0</v>
      </c>
      <c r="I97" s="73"/>
      <c r="J97" s="73" t="s">
        <v>646</v>
      </c>
      <c r="K97" s="73" t="s">
        <v>743</v>
      </c>
      <c r="L97" s="86" t="s">
        <v>681</v>
      </c>
      <c r="M97" s="87">
        <v>962201.62000000011</v>
      </c>
      <c r="N97" s="87"/>
      <c r="O97" s="57"/>
    </row>
    <row r="98" spans="1:15" x14ac:dyDescent="0.2">
      <c r="A98" s="124"/>
      <c r="B98" s="82">
        <v>35431</v>
      </c>
      <c r="C98" s="73" t="s">
        <v>214</v>
      </c>
      <c r="D98" s="73" t="s">
        <v>82</v>
      </c>
      <c r="E98" s="74"/>
      <c r="F98" s="73"/>
      <c r="G98" s="75">
        <v>502</v>
      </c>
      <c r="H98" s="76">
        <v>0</v>
      </c>
      <c r="I98" s="73"/>
      <c r="J98" s="73"/>
      <c r="K98" s="73" t="s">
        <v>815</v>
      </c>
      <c r="L98" s="83"/>
      <c r="M98" s="84">
        <v>256919.04000000001</v>
      </c>
      <c r="N98" s="84"/>
      <c r="O98" s="58"/>
    </row>
    <row r="99" spans="1:15" x14ac:dyDescent="0.2">
      <c r="A99" s="125"/>
      <c r="B99" s="82">
        <v>35431</v>
      </c>
      <c r="C99" s="73" t="s">
        <v>214</v>
      </c>
      <c r="D99" s="73" t="s">
        <v>29</v>
      </c>
      <c r="E99" s="74"/>
      <c r="F99" s="73"/>
      <c r="G99" s="75">
        <v>502</v>
      </c>
      <c r="H99" s="76">
        <v>0</v>
      </c>
      <c r="I99" s="73"/>
      <c r="J99" s="73"/>
      <c r="K99" s="73" t="s">
        <v>815</v>
      </c>
      <c r="L99" s="83"/>
      <c r="M99" s="84">
        <v>705282.58000000007</v>
      </c>
      <c r="N99" s="84"/>
      <c r="O99" s="58"/>
    </row>
    <row r="100" spans="1:15" ht="25.5" x14ac:dyDescent="0.2">
      <c r="A100" s="126">
        <v>36</v>
      </c>
      <c r="B100" s="82">
        <v>35431</v>
      </c>
      <c r="C100" s="73" t="s">
        <v>214</v>
      </c>
      <c r="D100" s="73"/>
      <c r="E100" s="74" t="s">
        <v>618</v>
      </c>
      <c r="F100" s="73" t="s">
        <v>618</v>
      </c>
      <c r="G100" s="75">
        <v>503</v>
      </c>
      <c r="H100" s="76">
        <v>0</v>
      </c>
      <c r="I100" s="73"/>
      <c r="J100" s="73" t="s">
        <v>646</v>
      </c>
      <c r="K100" s="73" t="s">
        <v>744</v>
      </c>
      <c r="L100" s="86" t="s">
        <v>680</v>
      </c>
      <c r="M100" s="87">
        <v>804529.70000000007</v>
      </c>
      <c r="N100" s="87"/>
      <c r="O100" s="57"/>
    </row>
    <row r="101" spans="1:15" x14ac:dyDescent="0.2">
      <c r="A101" s="124"/>
      <c r="B101" s="82">
        <v>35431</v>
      </c>
      <c r="C101" s="73" t="s">
        <v>214</v>
      </c>
      <c r="D101" s="73" t="s">
        <v>82</v>
      </c>
      <c r="E101" s="74"/>
      <c r="F101" s="73"/>
      <c r="G101" s="75">
        <v>503</v>
      </c>
      <c r="H101" s="76">
        <v>0</v>
      </c>
      <c r="I101" s="73"/>
      <c r="J101" s="73"/>
      <c r="K101" s="73" t="s">
        <v>646</v>
      </c>
      <c r="L101" s="83"/>
      <c r="M101" s="84">
        <v>214912.9</v>
      </c>
      <c r="N101" s="84"/>
      <c r="O101" s="58"/>
    </row>
    <row r="102" spans="1:15" x14ac:dyDescent="0.2">
      <c r="A102" s="125"/>
      <c r="B102" s="82">
        <v>35431</v>
      </c>
      <c r="C102" s="73" t="s">
        <v>214</v>
      </c>
      <c r="D102" s="73" t="s">
        <v>29</v>
      </c>
      <c r="E102" s="74"/>
      <c r="F102" s="73"/>
      <c r="G102" s="75">
        <v>503</v>
      </c>
      <c r="H102" s="76">
        <v>0</v>
      </c>
      <c r="I102" s="73"/>
      <c r="J102" s="73"/>
      <c r="K102" s="73" t="s">
        <v>646</v>
      </c>
      <c r="L102" s="83"/>
      <c r="M102" s="84">
        <v>589616.80000000005</v>
      </c>
      <c r="N102" s="84"/>
      <c r="O102" s="58"/>
    </row>
    <row r="103" spans="1:15" ht="25.5" x14ac:dyDescent="0.2">
      <c r="A103" s="126">
        <v>37</v>
      </c>
      <c r="B103" s="82">
        <v>35431</v>
      </c>
      <c r="C103" s="73" t="s">
        <v>214</v>
      </c>
      <c r="D103" s="73"/>
      <c r="E103" s="74" t="s">
        <v>618</v>
      </c>
      <c r="F103" s="73" t="s">
        <v>618</v>
      </c>
      <c r="G103" s="75">
        <v>726</v>
      </c>
      <c r="H103" s="76">
        <v>0</v>
      </c>
      <c r="I103" s="73"/>
      <c r="J103" s="73" t="s">
        <v>646</v>
      </c>
      <c r="K103" s="73" t="s">
        <v>745</v>
      </c>
      <c r="L103" s="86" t="s">
        <v>662</v>
      </c>
      <c r="M103" s="87">
        <v>2.4700000000000002</v>
      </c>
      <c r="N103" s="87"/>
      <c r="O103" s="57"/>
    </row>
    <row r="104" spans="1:15" x14ac:dyDescent="0.2">
      <c r="A104" s="124"/>
      <c r="B104" s="82">
        <v>35431</v>
      </c>
      <c r="C104" s="73" t="s">
        <v>214</v>
      </c>
      <c r="D104" s="73" t="s">
        <v>82</v>
      </c>
      <c r="E104" s="74"/>
      <c r="F104" s="73"/>
      <c r="G104" s="75">
        <v>726</v>
      </c>
      <c r="H104" s="76">
        <v>0</v>
      </c>
      <c r="I104" s="73"/>
      <c r="J104" s="73"/>
      <c r="K104" s="73" t="s">
        <v>646</v>
      </c>
      <c r="L104" s="83"/>
      <c r="M104" s="84">
        <v>0.66</v>
      </c>
      <c r="N104" s="84"/>
      <c r="O104" s="58"/>
    </row>
    <row r="105" spans="1:15" x14ac:dyDescent="0.2">
      <c r="A105" s="125"/>
      <c r="B105" s="82">
        <v>35431</v>
      </c>
      <c r="C105" s="73" t="s">
        <v>214</v>
      </c>
      <c r="D105" s="73" t="s">
        <v>29</v>
      </c>
      <c r="E105" s="74"/>
      <c r="F105" s="73"/>
      <c r="G105" s="75">
        <v>726</v>
      </c>
      <c r="H105" s="76">
        <v>0</v>
      </c>
      <c r="I105" s="73"/>
      <c r="J105" s="73"/>
      <c r="K105" s="73" t="s">
        <v>646</v>
      </c>
      <c r="L105" s="83"/>
      <c r="M105" s="84">
        <v>1.81</v>
      </c>
      <c r="N105" s="84"/>
      <c r="O105" s="58"/>
    </row>
    <row r="106" spans="1:15" ht="25.5" x14ac:dyDescent="0.2">
      <c r="A106" s="126">
        <v>38</v>
      </c>
      <c r="B106" s="82">
        <v>35431</v>
      </c>
      <c r="C106" s="73" t="s">
        <v>214</v>
      </c>
      <c r="D106" s="73"/>
      <c r="E106" s="74" t="s">
        <v>618</v>
      </c>
      <c r="F106" s="73" t="s">
        <v>618</v>
      </c>
      <c r="G106" s="75">
        <v>727</v>
      </c>
      <c r="H106" s="76">
        <v>0</v>
      </c>
      <c r="I106" s="73"/>
      <c r="J106" s="73" t="s">
        <v>646</v>
      </c>
      <c r="K106" s="73" t="s">
        <v>745</v>
      </c>
      <c r="L106" s="86" t="s">
        <v>662</v>
      </c>
      <c r="M106" s="87">
        <v>2.4700000000000002</v>
      </c>
      <c r="N106" s="87"/>
      <c r="O106" s="57"/>
    </row>
    <row r="107" spans="1:15" x14ac:dyDescent="0.2">
      <c r="A107" s="124"/>
      <c r="B107" s="82">
        <v>35431</v>
      </c>
      <c r="C107" s="73" t="s">
        <v>214</v>
      </c>
      <c r="D107" s="73" t="s">
        <v>82</v>
      </c>
      <c r="E107" s="74"/>
      <c r="F107" s="73"/>
      <c r="G107" s="75">
        <v>727</v>
      </c>
      <c r="H107" s="76">
        <v>0</v>
      </c>
      <c r="I107" s="73"/>
      <c r="J107" s="73"/>
      <c r="K107" s="73" t="s">
        <v>646</v>
      </c>
      <c r="L107" s="83"/>
      <c r="M107" s="84">
        <v>0.66</v>
      </c>
      <c r="N107" s="84"/>
      <c r="O107" s="58"/>
    </row>
    <row r="108" spans="1:15" x14ac:dyDescent="0.2">
      <c r="A108" s="125"/>
      <c r="B108" s="82">
        <v>35431</v>
      </c>
      <c r="C108" s="73" t="s">
        <v>214</v>
      </c>
      <c r="D108" s="73" t="s">
        <v>29</v>
      </c>
      <c r="E108" s="74"/>
      <c r="F108" s="73"/>
      <c r="G108" s="75">
        <v>727</v>
      </c>
      <c r="H108" s="76">
        <v>0</v>
      </c>
      <c r="I108" s="73"/>
      <c r="J108" s="73"/>
      <c r="K108" s="73" t="s">
        <v>646</v>
      </c>
      <c r="L108" s="83"/>
      <c r="M108" s="84">
        <v>1.81</v>
      </c>
      <c r="N108" s="84"/>
      <c r="O108" s="58"/>
    </row>
    <row r="109" spans="1:15" ht="25.5" x14ac:dyDescent="0.2">
      <c r="A109" s="126">
        <v>39</v>
      </c>
      <c r="B109" s="82">
        <v>35431</v>
      </c>
      <c r="C109" s="73" t="s">
        <v>214</v>
      </c>
      <c r="D109" s="73"/>
      <c r="E109" s="74" t="s">
        <v>618</v>
      </c>
      <c r="F109" s="73" t="s">
        <v>618</v>
      </c>
      <c r="G109" s="75">
        <v>728</v>
      </c>
      <c r="H109" s="76">
        <v>0</v>
      </c>
      <c r="I109" s="73"/>
      <c r="J109" s="73" t="s">
        <v>646</v>
      </c>
      <c r="K109" s="73" t="s">
        <v>746</v>
      </c>
      <c r="L109" s="86" t="s">
        <v>662</v>
      </c>
      <c r="M109" s="87">
        <v>64515.320000000007</v>
      </c>
      <c r="N109" s="87"/>
      <c r="O109" s="57"/>
    </row>
    <row r="110" spans="1:15" ht="25.5" x14ac:dyDescent="0.2">
      <c r="A110" s="124"/>
      <c r="B110" s="82">
        <v>35431</v>
      </c>
      <c r="C110" s="73" t="s">
        <v>214</v>
      </c>
      <c r="D110" s="73" t="s">
        <v>82</v>
      </c>
      <c r="E110" s="74"/>
      <c r="F110" s="73"/>
      <c r="G110" s="75">
        <v>728</v>
      </c>
      <c r="H110" s="76">
        <v>0</v>
      </c>
      <c r="I110" s="73"/>
      <c r="J110" s="73"/>
      <c r="K110" s="73" t="s">
        <v>646</v>
      </c>
      <c r="L110" s="86" t="s">
        <v>662</v>
      </c>
      <c r="M110" s="84">
        <v>17055.8</v>
      </c>
      <c r="N110" s="84"/>
      <c r="O110" s="58"/>
    </row>
    <row r="111" spans="1:15" x14ac:dyDescent="0.2">
      <c r="A111" s="125"/>
      <c r="B111" s="82">
        <v>35431</v>
      </c>
      <c r="C111" s="73" t="s">
        <v>214</v>
      </c>
      <c r="D111" s="73" t="s">
        <v>29</v>
      </c>
      <c r="E111" s="74"/>
      <c r="F111" s="73"/>
      <c r="G111" s="75">
        <v>728</v>
      </c>
      <c r="H111" s="76">
        <v>0</v>
      </c>
      <c r="I111" s="73"/>
      <c r="J111" s="73"/>
      <c r="K111" s="73" t="s">
        <v>646</v>
      </c>
      <c r="L111" s="83"/>
      <c r="M111" s="84">
        <v>47459.520000000004</v>
      </c>
      <c r="N111" s="84"/>
      <c r="O111" s="58"/>
    </row>
    <row r="112" spans="1:15" ht="25.5" x14ac:dyDescent="0.2">
      <c r="A112" s="70">
        <v>40</v>
      </c>
      <c r="B112" s="71">
        <v>35431</v>
      </c>
      <c r="C112" s="72" t="s">
        <v>214</v>
      </c>
      <c r="D112" s="73" t="s">
        <v>29</v>
      </c>
      <c r="E112" s="74" t="s">
        <v>618</v>
      </c>
      <c r="F112" s="73" t="s">
        <v>618</v>
      </c>
      <c r="G112" s="75" t="s">
        <v>235</v>
      </c>
      <c r="H112" s="76">
        <v>0</v>
      </c>
      <c r="I112" s="73"/>
      <c r="J112" s="72" t="s">
        <v>646</v>
      </c>
      <c r="K112" s="77" t="s">
        <v>747</v>
      </c>
      <c r="L112" s="86" t="s">
        <v>662</v>
      </c>
      <c r="M112" s="80">
        <v>0</v>
      </c>
      <c r="N112" s="80"/>
      <c r="O112" s="57" t="s">
        <v>596</v>
      </c>
    </row>
    <row r="113" spans="1:15" ht="25.5" x14ac:dyDescent="0.2">
      <c r="A113" s="126">
        <v>41</v>
      </c>
      <c r="B113" s="82">
        <v>35431</v>
      </c>
      <c r="C113" s="73" t="s">
        <v>214</v>
      </c>
      <c r="D113" s="73"/>
      <c r="E113" s="74" t="s">
        <v>618</v>
      </c>
      <c r="F113" s="73" t="s">
        <v>618</v>
      </c>
      <c r="G113" s="75">
        <v>1444</v>
      </c>
      <c r="H113" s="76">
        <v>0</v>
      </c>
      <c r="I113" s="73"/>
      <c r="J113" s="73" t="s">
        <v>646</v>
      </c>
      <c r="K113" s="73" t="s">
        <v>745</v>
      </c>
      <c r="L113" s="86" t="s">
        <v>662</v>
      </c>
      <c r="M113" s="87">
        <v>2.4700000000000002</v>
      </c>
      <c r="N113" s="87"/>
      <c r="O113" s="58"/>
    </row>
    <row r="114" spans="1:15" x14ac:dyDescent="0.2">
      <c r="A114" s="124"/>
      <c r="B114" s="82">
        <v>35431</v>
      </c>
      <c r="C114" s="73" t="s">
        <v>214</v>
      </c>
      <c r="D114" s="73" t="s">
        <v>82</v>
      </c>
      <c r="E114" s="74"/>
      <c r="F114" s="73"/>
      <c r="G114" s="75">
        <v>1444</v>
      </c>
      <c r="H114" s="76">
        <v>0</v>
      </c>
      <c r="I114" s="73"/>
      <c r="J114" s="73"/>
      <c r="K114" s="73" t="s">
        <v>646</v>
      </c>
      <c r="L114" s="83"/>
      <c r="M114" s="84">
        <v>0.66</v>
      </c>
      <c r="N114" s="84"/>
      <c r="O114" s="58"/>
    </row>
    <row r="115" spans="1:15" x14ac:dyDescent="0.2">
      <c r="A115" s="125"/>
      <c r="B115" s="82">
        <v>35431</v>
      </c>
      <c r="C115" s="73" t="s">
        <v>214</v>
      </c>
      <c r="D115" s="73" t="s">
        <v>29</v>
      </c>
      <c r="E115" s="74"/>
      <c r="F115" s="73"/>
      <c r="G115" s="75">
        <v>1444</v>
      </c>
      <c r="H115" s="76">
        <v>0</v>
      </c>
      <c r="I115" s="73"/>
      <c r="J115" s="73"/>
      <c r="K115" s="73" t="s">
        <v>646</v>
      </c>
      <c r="L115" s="83"/>
      <c r="M115" s="84">
        <v>1.81</v>
      </c>
      <c r="N115" s="84"/>
      <c r="O115" s="58"/>
    </row>
    <row r="116" spans="1:15" ht="25.5" x14ac:dyDescent="0.2">
      <c r="A116" s="126">
        <v>42</v>
      </c>
      <c r="B116" s="82">
        <v>35431</v>
      </c>
      <c r="C116" s="73" t="s">
        <v>214</v>
      </c>
      <c r="D116" s="73"/>
      <c r="E116" s="74" t="s">
        <v>618</v>
      </c>
      <c r="F116" s="73" t="s">
        <v>618</v>
      </c>
      <c r="G116" s="75">
        <v>1448</v>
      </c>
      <c r="H116" s="76">
        <v>0</v>
      </c>
      <c r="I116" s="73"/>
      <c r="J116" s="73" t="s">
        <v>646</v>
      </c>
      <c r="K116" s="73" t="s">
        <v>748</v>
      </c>
      <c r="L116" s="86" t="s">
        <v>662</v>
      </c>
      <c r="M116" s="87">
        <v>73947091.109999999</v>
      </c>
      <c r="N116" s="87"/>
      <c r="O116" s="57"/>
    </row>
    <row r="117" spans="1:15" x14ac:dyDescent="0.2">
      <c r="A117" s="124"/>
      <c r="B117" s="82">
        <v>35431</v>
      </c>
      <c r="C117" s="73" t="s">
        <v>214</v>
      </c>
      <c r="D117" s="73" t="s">
        <v>82</v>
      </c>
      <c r="E117" s="74"/>
      <c r="F117" s="73"/>
      <c r="G117" s="75">
        <v>1448</v>
      </c>
      <c r="H117" s="76">
        <v>0</v>
      </c>
      <c r="I117" s="73"/>
      <c r="J117" s="73"/>
      <c r="K117" s="73" t="s">
        <v>816</v>
      </c>
      <c r="L117" s="83"/>
      <c r="M117" s="84">
        <v>58212</v>
      </c>
      <c r="N117" s="84"/>
      <c r="O117" s="58"/>
    </row>
    <row r="118" spans="1:15" x14ac:dyDescent="0.2">
      <c r="A118" s="125"/>
      <c r="B118" s="82">
        <v>35431</v>
      </c>
      <c r="C118" s="73" t="s">
        <v>214</v>
      </c>
      <c r="D118" s="73" t="s">
        <v>29</v>
      </c>
      <c r="E118" s="74"/>
      <c r="F118" s="73"/>
      <c r="G118" s="75">
        <v>1448</v>
      </c>
      <c r="H118" s="76">
        <v>0</v>
      </c>
      <c r="I118" s="73"/>
      <c r="J118" s="73"/>
      <c r="K118" s="73" t="s">
        <v>816</v>
      </c>
      <c r="L118" s="83"/>
      <c r="M118" s="84">
        <v>73888879.109999999</v>
      </c>
      <c r="N118" s="84"/>
      <c r="O118" s="58"/>
    </row>
    <row r="119" spans="1:15" ht="25.5" x14ac:dyDescent="0.2">
      <c r="A119" s="126">
        <v>43</v>
      </c>
      <c r="B119" s="82">
        <v>35431</v>
      </c>
      <c r="C119" s="73" t="s">
        <v>240</v>
      </c>
      <c r="D119" s="73"/>
      <c r="E119" s="74" t="s">
        <v>618</v>
      </c>
      <c r="F119" s="73" t="s">
        <v>623</v>
      </c>
      <c r="G119" s="75" t="s">
        <v>241</v>
      </c>
      <c r="H119" s="76">
        <v>0</v>
      </c>
      <c r="I119" s="73"/>
      <c r="J119" s="73" t="s">
        <v>646</v>
      </c>
      <c r="K119" s="73" t="s">
        <v>749</v>
      </c>
      <c r="L119" s="86" t="s">
        <v>682</v>
      </c>
      <c r="M119" s="87">
        <v>1365587.76</v>
      </c>
      <c r="N119" s="87"/>
      <c r="O119" s="57"/>
    </row>
    <row r="120" spans="1:15" x14ac:dyDescent="0.2">
      <c r="A120" s="124"/>
      <c r="B120" s="82">
        <v>35431</v>
      </c>
      <c r="C120" s="73" t="s">
        <v>240</v>
      </c>
      <c r="D120" s="73" t="s">
        <v>82</v>
      </c>
      <c r="E120" s="74"/>
      <c r="F120" s="73"/>
      <c r="G120" s="75" t="s">
        <v>241</v>
      </c>
      <c r="H120" s="76">
        <v>0</v>
      </c>
      <c r="I120" s="73"/>
      <c r="J120" s="73"/>
      <c r="K120" s="73" t="s">
        <v>817</v>
      </c>
      <c r="L120" s="83"/>
      <c r="M120" s="84">
        <v>366533.95</v>
      </c>
      <c r="N120" s="84"/>
      <c r="O120" s="58"/>
    </row>
    <row r="121" spans="1:15" x14ac:dyDescent="0.2">
      <c r="A121" s="125"/>
      <c r="B121" s="82">
        <v>35431</v>
      </c>
      <c r="C121" s="73" t="s">
        <v>240</v>
      </c>
      <c r="D121" s="73" t="s">
        <v>29</v>
      </c>
      <c r="E121" s="74"/>
      <c r="F121" s="73"/>
      <c r="G121" s="75" t="s">
        <v>241</v>
      </c>
      <c r="H121" s="76">
        <v>0</v>
      </c>
      <c r="I121" s="73"/>
      <c r="J121" s="73"/>
      <c r="K121" s="73" t="s">
        <v>817</v>
      </c>
      <c r="L121" s="83"/>
      <c r="M121" s="84">
        <v>999053.81</v>
      </c>
      <c r="N121" s="84"/>
      <c r="O121" s="58"/>
    </row>
    <row r="122" spans="1:15" ht="25.5" x14ac:dyDescent="0.2">
      <c r="A122" s="126">
        <v>44</v>
      </c>
      <c r="B122" s="82">
        <v>35431</v>
      </c>
      <c r="C122" s="73" t="s">
        <v>81</v>
      </c>
      <c r="D122" s="73"/>
      <c r="E122" s="74" t="s">
        <v>618</v>
      </c>
      <c r="F122" s="73" t="s">
        <v>623</v>
      </c>
      <c r="G122" s="75">
        <v>76</v>
      </c>
      <c r="H122" s="76">
        <v>0</v>
      </c>
      <c r="I122" s="73"/>
      <c r="J122" s="73" t="s">
        <v>646</v>
      </c>
      <c r="K122" s="73" t="s">
        <v>745</v>
      </c>
      <c r="L122" s="86" t="s">
        <v>662</v>
      </c>
      <c r="M122" s="87">
        <v>86280.830000000016</v>
      </c>
      <c r="N122" s="87"/>
      <c r="O122" s="57"/>
    </row>
    <row r="123" spans="1:15" x14ac:dyDescent="0.2">
      <c r="A123" s="124"/>
      <c r="B123" s="82">
        <v>35431</v>
      </c>
      <c r="C123" s="73" t="s">
        <v>81</v>
      </c>
      <c r="D123" s="73" t="s">
        <v>82</v>
      </c>
      <c r="E123" s="74"/>
      <c r="F123" s="73"/>
      <c r="G123" s="75">
        <v>76</v>
      </c>
      <c r="H123" s="76">
        <v>0</v>
      </c>
      <c r="I123" s="73"/>
      <c r="J123" s="73"/>
      <c r="K123" s="73" t="s">
        <v>646</v>
      </c>
      <c r="L123" s="83"/>
      <c r="M123" s="84">
        <v>22914.909999999996</v>
      </c>
      <c r="N123" s="84"/>
      <c r="O123" s="58"/>
    </row>
    <row r="124" spans="1:15" x14ac:dyDescent="0.2">
      <c r="A124" s="125"/>
      <c r="B124" s="82">
        <v>35431</v>
      </c>
      <c r="C124" s="73" t="s">
        <v>81</v>
      </c>
      <c r="D124" s="73" t="s">
        <v>29</v>
      </c>
      <c r="E124" s="74"/>
      <c r="F124" s="73"/>
      <c r="G124" s="75">
        <v>76</v>
      </c>
      <c r="H124" s="76">
        <v>0</v>
      </c>
      <c r="I124" s="73"/>
      <c r="J124" s="73"/>
      <c r="K124" s="73" t="s">
        <v>646</v>
      </c>
      <c r="L124" s="83"/>
      <c r="M124" s="84">
        <v>63365.920000000013</v>
      </c>
      <c r="N124" s="84"/>
      <c r="O124" s="58"/>
    </row>
    <row r="125" spans="1:15" ht="25.5" x14ac:dyDescent="0.2">
      <c r="A125" s="126">
        <v>45</v>
      </c>
      <c r="B125" s="82">
        <v>35431</v>
      </c>
      <c r="C125" s="73" t="s">
        <v>247</v>
      </c>
      <c r="D125" s="73"/>
      <c r="E125" s="74" t="s">
        <v>615</v>
      </c>
      <c r="F125" s="73" t="s">
        <v>626</v>
      </c>
      <c r="G125" s="75">
        <v>29</v>
      </c>
      <c r="H125" s="76">
        <v>0</v>
      </c>
      <c r="I125" s="73"/>
      <c r="J125" s="73" t="s">
        <v>646</v>
      </c>
      <c r="K125" s="73" t="s">
        <v>750</v>
      </c>
      <c r="L125" s="86" t="s">
        <v>683</v>
      </c>
      <c r="M125" s="87">
        <v>169310.27999999997</v>
      </c>
      <c r="N125" s="87"/>
      <c r="O125" s="57"/>
    </row>
    <row r="126" spans="1:15" x14ac:dyDescent="0.2">
      <c r="A126" s="124"/>
      <c r="B126" s="82">
        <v>35431</v>
      </c>
      <c r="C126" s="73" t="s">
        <v>247</v>
      </c>
      <c r="D126" s="73" t="s">
        <v>82</v>
      </c>
      <c r="E126" s="74"/>
      <c r="F126" s="73"/>
      <c r="G126" s="75">
        <v>29</v>
      </c>
      <c r="H126" s="76">
        <v>0</v>
      </c>
      <c r="I126" s="73"/>
      <c r="J126" s="73"/>
      <c r="K126" s="73" t="s">
        <v>818</v>
      </c>
      <c r="L126" s="83"/>
      <c r="M126" s="84">
        <v>35712.990000000005</v>
      </c>
      <c r="N126" s="84"/>
      <c r="O126" s="58"/>
    </row>
    <row r="127" spans="1:15" x14ac:dyDescent="0.2">
      <c r="A127" s="125"/>
      <c r="B127" s="82">
        <v>35431</v>
      </c>
      <c r="C127" s="73" t="s">
        <v>247</v>
      </c>
      <c r="D127" s="73" t="s">
        <v>29</v>
      </c>
      <c r="E127" s="74"/>
      <c r="F127" s="73"/>
      <c r="G127" s="75">
        <v>29</v>
      </c>
      <c r="H127" s="76">
        <v>0</v>
      </c>
      <c r="I127" s="73"/>
      <c r="J127" s="73"/>
      <c r="K127" s="73" t="s">
        <v>818</v>
      </c>
      <c r="L127" s="83"/>
      <c r="M127" s="84">
        <v>133597.28999999998</v>
      </c>
      <c r="N127" s="84"/>
      <c r="O127" s="58"/>
    </row>
    <row r="128" spans="1:15" ht="25.5" x14ac:dyDescent="0.2">
      <c r="A128" s="126">
        <v>46</v>
      </c>
      <c r="B128" s="82">
        <v>35431</v>
      </c>
      <c r="C128" s="73" t="s">
        <v>247</v>
      </c>
      <c r="D128" s="73"/>
      <c r="E128" s="74" t="s">
        <v>615</v>
      </c>
      <c r="F128" s="73" t="s">
        <v>626</v>
      </c>
      <c r="G128" s="75">
        <v>279</v>
      </c>
      <c r="H128" s="76">
        <v>0</v>
      </c>
      <c r="I128" s="73" t="s">
        <v>642</v>
      </c>
      <c r="J128" s="73" t="s">
        <v>646</v>
      </c>
      <c r="K128" s="73" t="s">
        <v>852</v>
      </c>
      <c r="L128" s="86" t="s">
        <v>683</v>
      </c>
      <c r="M128" s="87">
        <v>2006835.85</v>
      </c>
      <c r="N128" s="87"/>
      <c r="O128" s="57"/>
    </row>
    <row r="129" spans="1:15" x14ac:dyDescent="0.2">
      <c r="A129" s="124"/>
      <c r="B129" s="82">
        <v>35431</v>
      </c>
      <c r="C129" s="73" t="s">
        <v>247</v>
      </c>
      <c r="D129" s="73" t="s">
        <v>82</v>
      </c>
      <c r="E129" s="74"/>
      <c r="F129" s="73"/>
      <c r="G129" s="75">
        <v>279</v>
      </c>
      <c r="H129" s="76">
        <v>0</v>
      </c>
      <c r="I129" s="73"/>
      <c r="J129" s="73"/>
      <c r="K129" s="73" t="s">
        <v>851</v>
      </c>
      <c r="L129" s="83"/>
      <c r="M129" s="84">
        <v>539129.30000000005</v>
      </c>
      <c r="N129" s="84"/>
      <c r="O129" s="58"/>
    </row>
    <row r="130" spans="1:15" x14ac:dyDescent="0.2">
      <c r="A130" s="125"/>
      <c r="B130" s="82">
        <v>35431</v>
      </c>
      <c r="C130" s="73" t="s">
        <v>247</v>
      </c>
      <c r="D130" s="73" t="s">
        <v>29</v>
      </c>
      <c r="E130" s="74"/>
      <c r="F130" s="73"/>
      <c r="G130" s="75">
        <v>279</v>
      </c>
      <c r="H130" s="76">
        <v>0</v>
      </c>
      <c r="I130" s="73"/>
      <c r="J130" s="73"/>
      <c r="K130" s="73" t="s">
        <v>851</v>
      </c>
      <c r="L130" s="83"/>
      <c r="M130" s="84">
        <v>1467706.55</v>
      </c>
      <c r="N130" s="84"/>
      <c r="O130" s="58"/>
    </row>
    <row r="131" spans="1:15" ht="25.5" x14ac:dyDescent="0.2">
      <c r="A131" s="126">
        <v>47</v>
      </c>
      <c r="B131" s="82">
        <v>35431</v>
      </c>
      <c r="C131" s="73" t="s">
        <v>247</v>
      </c>
      <c r="D131" s="73"/>
      <c r="E131" s="74" t="s">
        <v>615</v>
      </c>
      <c r="F131" s="73" t="s">
        <v>626</v>
      </c>
      <c r="G131" s="75">
        <v>346</v>
      </c>
      <c r="H131" s="76">
        <v>0</v>
      </c>
      <c r="I131" s="73"/>
      <c r="J131" s="73" t="s">
        <v>646</v>
      </c>
      <c r="K131" s="73" t="s">
        <v>750</v>
      </c>
      <c r="L131" s="86" t="s">
        <v>683</v>
      </c>
      <c r="M131" s="87">
        <v>4189525.13</v>
      </c>
      <c r="N131" s="87"/>
      <c r="O131" s="57"/>
    </row>
    <row r="132" spans="1:15" ht="26.25" customHeight="1" x14ac:dyDescent="0.2">
      <c r="A132" s="124"/>
      <c r="B132" s="82">
        <v>35431</v>
      </c>
      <c r="C132" s="73" t="s">
        <v>247</v>
      </c>
      <c r="D132" s="73" t="s">
        <v>82</v>
      </c>
      <c r="E132" s="74"/>
      <c r="F132" s="73"/>
      <c r="G132" s="75">
        <v>346</v>
      </c>
      <c r="H132" s="76">
        <v>0</v>
      </c>
      <c r="I132" s="73"/>
      <c r="J132" s="73"/>
      <c r="K132" s="73" t="s">
        <v>819</v>
      </c>
      <c r="L132" s="83"/>
      <c r="M132" s="84">
        <v>1100850.76</v>
      </c>
      <c r="N132" s="84"/>
      <c r="O132" s="58"/>
    </row>
    <row r="133" spans="1:15" x14ac:dyDescent="0.2">
      <c r="A133" s="125"/>
      <c r="B133" s="82">
        <v>35431</v>
      </c>
      <c r="C133" s="73" t="s">
        <v>247</v>
      </c>
      <c r="D133" s="73" t="s">
        <v>29</v>
      </c>
      <c r="E133" s="74"/>
      <c r="F133" s="73"/>
      <c r="G133" s="75">
        <v>346</v>
      </c>
      <c r="H133" s="76">
        <v>0</v>
      </c>
      <c r="I133" s="73"/>
      <c r="J133" s="73"/>
      <c r="K133" s="73" t="s">
        <v>818</v>
      </c>
      <c r="L133" s="83"/>
      <c r="M133" s="84">
        <v>3088674.37</v>
      </c>
      <c r="N133" s="84"/>
      <c r="O133" s="58"/>
    </row>
    <row r="134" spans="1:15" s="59" customFormat="1" ht="25.5" x14ac:dyDescent="0.2">
      <c r="A134" s="126">
        <v>48</v>
      </c>
      <c r="B134" s="82">
        <v>35431</v>
      </c>
      <c r="C134" s="73" t="s">
        <v>247</v>
      </c>
      <c r="D134" s="73"/>
      <c r="E134" s="74" t="s">
        <v>615</v>
      </c>
      <c r="F134" s="73" t="s">
        <v>626</v>
      </c>
      <c r="G134" s="76">
        <v>959</v>
      </c>
      <c r="H134" s="76">
        <v>0</v>
      </c>
      <c r="I134" s="73"/>
      <c r="J134" s="73" t="s">
        <v>646</v>
      </c>
      <c r="K134" s="73" t="s">
        <v>750</v>
      </c>
      <c r="L134" s="86" t="s">
        <v>683</v>
      </c>
      <c r="M134" s="87">
        <v>7052233.8900000006</v>
      </c>
      <c r="N134" s="87"/>
      <c r="O134" s="57"/>
    </row>
    <row r="135" spans="1:15" s="59" customFormat="1" x14ac:dyDescent="0.2">
      <c r="A135" s="125"/>
      <c r="B135" s="82">
        <v>35431</v>
      </c>
      <c r="C135" s="73" t="s">
        <v>247</v>
      </c>
      <c r="D135" s="73" t="s">
        <v>29</v>
      </c>
      <c r="E135" s="74"/>
      <c r="F135" s="73"/>
      <c r="G135" s="76">
        <v>959</v>
      </c>
      <c r="H135" s="76">
        <v>0</v>
      </c>
      <c r="I135" s="73"/>
      <c r="J135" s="73"/>
      <c r="K135" s="73" t="s">
        <v>818</v>
      </c>
      <c r="L135" s="83"/>
      <c r="M135" s="84">
        <v>7052233.8900000006</v>
      </c>
      <c r="N135" s="84"/>
      <c r="O135" s="58"/>
    </row>
    <row r="136" spans="1:15" ht="25.5" x14ac:dyDescent="0.2">
      <c r="A136" s="126">
        <v>49</v>
      </c>
      <c r="B136" s="82">
        <v>35431</v>
      </c>
      <c r="C136" s="73" t="s">
        <v>247</v>
      </c>
      <c r="D136" s="73"/>
      <c r="E136" s="74" t="s">
        <v>615</v>
      </c>
      <c r="F136" s="73" t="s">
        <v>626</v>
      </c>
      <c r="G136" s="75">
        <v>38</v>
      </c>
      <c r="H136" s="76">
        <v>8</v>
      </c>
      <c r="I136" s="73"/>
      <c r="J136" s="73" t="s">
        <v>648</v>
      </c>
      <c r="K136" s="73" t="s">
        <v>750</v>
      </c>
      <c r="L136" s="86" t="s">
        <v>683</v>
      </c>
      <c r="M136" s="87">
        <v>7400</v>
      </c>
      <c r="N136" s="87"/>
      <c r="O136" s="57"/>
    </row>
    <row r="137" spans="1:15" x14ac:dyDescent="0.2">
      <c r="A137" s="125"/>
      <c r="B137" s="82">
        <v>35431</v>
      </c>
      <c r="C137" s="73" t="s">
        <v>247</v>
      </c>
      <c r="D137" s="73" t="s">
        <v>82</v>
      </c>
      <c r="E137" s="74"/>
      <c r="F137" s="73"/>
      <c r="G137" s="75">
        <v>38</v>
      </c>
      <c r="H137" s="76">
        <v>8</v>
      </c>
      <c r="I137" s="73"/>
      <c r="J137" s="73"/>
      <c r="K137" s="73" t="s">
        <v>820</v>
      </c>
      <c r="L137" s="83"/>
      <c r="M137" s="84">
        <v>7400</v>
      </c>
      <c r="N137" s="84"/>
      <c r="O137" s="58"/>
    </row>
    <row r="138" spans="1:15" ht="25.5" x14ac:dyDescent="0.2">
      <c r="A138" s="126">
        <v>50</v>
      </c>
      <c r="B138" s="82">
        <v>35431</v>
      </c>
      <c r="C138" s="73" t="s">
        <v>247</v>
      </c>
      <c r="D138" s="73"/>
      <c r="E138" s="74" t="s">
        <v>615</v>
      </c>
      <c r="F138" s="73" t="s">
        <v>626</v>
      </c>
      <c r="G138" s="75">
        <v>2589</v>
      </c>
      <c r="H138" s="76">
        <v>1</v>
      </c>
      <c r="I138" s="73"/>
      <c r="J138" s="73" t="s">
        <v>648</v>
      </c>
      <c r="K138" s="73" t="s">
        <v>750</v>
      </c>
      <c r="L138" s="86" t="s">
        <v>683</v>
      </c>
      <c r="M138" s="87">
        <v>2050</v>
      </c>
      <c r="N138" s="87"/>
      <c r="O138" s="57"/>
    </row>
    <row r="139" spans="1:15" x14ac:dyDescent="0.2">
      <c r="A139" s="125"/>
      <c r="B139" s="82">
        <v>35431</v>
      </c>
      <c r="C139" s="73" t="s">
        <v>247</v>
      </c>
      <c r="D139" s="73" t="s">
        <v>82</v>
      </c>
      <c r="E139" s="74"/>
      <c r="F139" s="73"/>
      <c r="G139" s="75">
        <v>2589</v>
      </c>
      <c r="H139" s="76">
        <v>1</v>
      </c>
      <c r="I139" s="73"/>
      <c r="J139" s="73"/>
      <c r="K139" s="73" t="s">
        <v>648</v>
      </c>
      <c r="L139" s="83"/>
      <c r="M139" s="84">
        <v>2050</v>
      </c>
      <c r="N139" s="84"/>
      <c r="O139" s="58"/>
    </row>
    <row r="140" spans="1:15" ht="25.5" x14ac:dyDescent="0.2">
      <c r="A140" s="126">
        <v>51</v>
      </c>
      <c r="B140" s="82">
        <v>35431</v>
      </c>
      <c r="C140" s="73" t="s">
        <v>247</v>
      </c>
      <c r="D140" s="73"/>
      <c r="E140" s="74" t="s">
        <v>615</v>
      </c>
      <c r="F140" s="73" t="s">
        <v>626</v>
      </c>
      <c r="G140" s="75">
        <v>2589</v>
      </c>
      <c r="H140" s="76">
        <v>2</v>
      </c>
      <c r="I140" s="73"/>
      <c r="J140" s="73" t="s">
        <v>648</v>
      </c>
      <c r="K140" s="73" t="s">
        <v>750</v>
      </c>
      <c r="L140" s="86" t="s">
        <v>683</v>
      </c>
      <c r="M140" s="87">
        <v>3850</v>
      </c>
      <c r="N140" s="87"/>
      <c r="O140" s="57"/>
    </row>
    <row r="141" spans="1:15" x14ac:dyDescent="0.2">
      <c r="A141" s="125"/>
      <c r="B141" s="82">
        <v>35431</v>
      </c>
      <c r="C141" s="73" t="s">
        <v>247</v>
      </c>
      <c r="D141" s="73" t="s">
        <v>82</v>
      </c>
      <c r="E141" s="74"/>
      <c r="F141" s="73"/>
      <c r="G141" s="75">
        <v>2589</v>
      </c>
      <c r="H141" s="76">
        <v>2</v>
      </c>
      <c r="I141" s="73"/>
      <c r="J141" s="73"/>
      <c r="K141" s="73" t="s">
        <v>648</v>
      </c>
      <c r="L141" s="83"/>
      <c r="M141" s="84">
        <v>3850</v>
      </c>
      <c r="N141" s="84"/>
      <c r="O141" s="58"/>
    </row>
    <row r="142" spans="1:15" ht="25.5" x14ac:dyDescent="0.2">
      <c r="A142" s="126">
        <v>52</v>
      </c>
      <c r="B142" s="82">
        <v>35431</v>
      </c>
      <c r="C142" s="73" t="s">
        <v>265</v>
      </c>
      <c r="D142" s="73"/>
      <c r="E142" s="74" t="s">
        <v>615</v>
      </c>
      <c r="F142" s="73" t="s">
        <v>626</v>
      </c>
      <c r="G142" s="75">
        <v>23</v>
      </c>
      <c r="H142" s="76">
        <v>1</v>
      </c>
      <c r="I142" s="73"/>
      <c r="J142" s="73" t="s">
        <v>647</v>
      </c>
      <c r="K142" s="88" t="s">
        <v>751</v>
      </c>
      <c r="L142" s="86" t="s">
        <v>683</v>
      </c>
      <c r="M142" s="87">
        <v>76900</v>
      </c>
      <c r="N142" s="87"/>
      <c r="O142" s="57"/>
    </row>
    <row r="143" spans="1:15" x14ac:dyDescent="0.2">
      <c r="A143" s="125"/>
      <c r="B143" s="82">
        <v>35431</v>
      </c>
      <c r="C143" s="73" t="s">
        <v>265</v>
      </c>
      <c r="D143" s="73" t="s">
        <v>82</v>
      </c>
      <c r="E143" s="74"/>
      <c r="F143" s="73"/>
      <c r="G143" s="75">
        <v>23</v>
      </c>
      <c r="H143" s="76">
        <v>1</v>
      </c>
      <c r="I143" s="73"/>
      <c r="J143" s="73"/>
      <c r="K143" s="73" t="s">
        <v>647</v>
      </c>
      <c r="L143" s="83"/>
      <c r="M143" s="84">
        <v>76900</v>
      </c>
      <c r="N143" s="84"/>
      <c r="O143" s="58"/>
    </row>
    <row r="144" spans="1:15" ht="25.5" x14ac:dyDescent="0.2">
      <c r="A144" s="126">
        <v>53</v>
      </c>
      <c r="B144" s="82">
        <v>35431</v>
      </c>
      <c r="C144" s="73" t="s">
        <v>269</v>
      </c>
      <c r="D144" s="73"/>
      <c r="E144" s="74" t="s">
        <v>618</v>
      </c>
      <c r="F144" s="73" t="s">
        <v>628</v>
      </c>
      <c r="G144" s="75">
        <v>21</v>
      </c>
      <c r="H144" s="76">
        <v>0</v>
      </c>
      <c r="I144" s="73"/>
      <c r="J144" s="73" t="s">
        <v>646</v>
      </c>
      <c r="K144" s="88" t="s">
        <v>752</v>
      </c>
      <c r="L144" s="86" t="s">
        <v>684</v>
      </c>
      <c r="M144" s="80">
        <v>0</v>
      </c>
      <c r="N144" s="80"/>
      <c r="O144" s="58" t="s">
        <v>596</v>
      </c>
    </row>
    <row r="145" spans="1:15" x14ac:dyDescent="0.2">
      <c r="A145" s="125"/>
      <c r="B145" s="82">
        <v>35431</v>
      </c>
      <c r="C145" s="73" t="s">
        <v>269</v>
      </c>
      <c r="D145" s="73" t="s">
        <v>29</v>
      </c>
      <c r="E145" s="74"/>
      <c r="F145" s="73"/>
      <c r="G145" s="75">
        <v>21</v>
      </c>
      <c r="H145" s="76">
        <v>0</v>
      </c>
      <c r="I145" s="73"/>
      <c r="J145" s="73"/>
      <c r="K145" s="73" t="s">
        <v>646</v>
      </c>
      <c r="L145" s="83"/>
      <c r="M145" s="84">
        <v>0</v>
      </c>
      <c r="N145" s="84"/>
      <c r="O145" s="58" t="s">
        <v>596</v>
      </c>
    </row>
    <row r="146" spans="1:15" ht="25.5" x14ac:dyDescent="0.2">
      <c r="A146" s="126">
        <v>54</v>
      </c>
      <c r="B146" s="82">
        <v>35431</v>
      </c>
      <c r="C146" s="73" t="s">
        <v>269</v>
      </c>
      <c r="D146" s="73"/>
      <c r="E146" s="74" t="s">
        <v>618</v>
      </c>
      <c r="F146" s="73" t="s">
        <v>628</v>
      </c>
      <c r="G146" s="75">
        <v>22</v>
      </c>
      <c r="H146" s="76">
        <v>1</v>
      </c>
      <c r="I146" s="73"/>
      <c r="J146" s="73" t="s">
        <v>646</v>
      </c>
      <c r="K146" s="88" t="s">
        <v>753</v>
      </c>
      <c r="L146" s="86" t="s">
        <v>684</v>
      </c>
      <c r="M146" s="80">
        <v>0</v>
      </c>
      <c r="N146" s="80"/>
      <c r="O146" s="58" t="s">
        <v>596</v>
      </c>
    </row>
    <row r="147" spans="1:15" x14ac:dyDescent="0.2">
      <c r="A147" s="125"/>
      <c r="B147" s="82">
        <v>35431</v>
      </c>
      <c r="C147" s="73" t="s">
        <v>269</v>
      </c>
      <c r="D147" s="73" t="s">
        <v>29</v>
      </c>
      <c r="E147" s="74"/>
      <c r="F147" s="73"/>
      <c r="G147" s="75">
        <v>22</v>
      </c>
      <c r="H147" s="76">
        <v>1</v>
      </c>
      <c r="I147" s="73"/>
      <c r="J147" s="73"/>
      <c r="K147" s="73" t="s">
        <v>646</v>
      </c>
      <c r="L147" s="83"/>
      <c r="M147" s="84">
        <v>0</v>
      </c>
      <c r="N147" s="84"/>
      <c r="O147" s="58" t="s">
        <v>596</v>
      </c>
    </row>
    <row r="148" spans="1:15" ht="25.5" x14ac:dyDescent="0.2">
      <c r="A148" s="126">
        <v>55</v>
      </c>
      <c r="B148" s="82">
        <v>35431</v>
      </c>
      <c r="C148" s="73" t="s">
        <v>269</v>
      </c>
      <c r="D148" s="73" t="s">
        <v>29</v>
      </c>
      <c r="E148" s="74" t="s">
        <v>618</v>
      </c>
      <c r="F148" s="73" t="s">
        <v>628</v>
      </c>
      <c r="G148" s="75">
        <v>226</v>
      </c>
      <c r="H148" s="76">
        <v>0</v>
      </c>
      <c r="I148" s="73"/>
      <c r="J148" s="73" t="s">
        <v>646</v>
      </c>
      <c r="K148" s="73" t="s">
        <v>754</v>
      </c>
      <c r="L148" s="86" t="s">
        <v>684</v>
      </c>
      <c r="M148" s="87">
        <v>22887028.219999999</v>
      </c>
      <c r="N148" s="87"/>
      <c r="O148" s="57"/>
    </row>
    <row r="149" spans="1:15" x14ac:dyDescent="0.2">
      <c r="A149" s="124"/>
      <c r="B149" s="82">
        <v>35431</v>
      </c>
      <c r="C149" s="73" t="s">
        <v>269</v>
      </c>
      <c r="D149" s="73" t="s">
        <v>82</v>
      </c>
      <c r="E149" s="74"/>
      <c r="F149" s="73"/>
      <c r="G149" s="75">
        <v>226</v>
      </c>
      <c r="H149" s="76">
        <v>0</v>
      </c>
      <c r="I149" s="73"/>
      <c r="J149" s="73"/>
      <c r="K149" s="73" t="s">
        <v>646</v>
      </c>
      <c r="L149" s="83"/>
      <c r="M149" s="84">
        <v>5838941.0499999989</v>
      </c>
      <c r="N149" s="84"/>
      <c r="O149" s="58"/>
    </row>
    <row r="150" spans="1:15" x14ac:dyDescent="0.2">
      <c r="A150" s="125"/>
      <c r="B150" s="82">
        <v>35431</v>
      </c>
      <c r="C150" s="73" t="s">
        <v>269</v>
      </c>
      <c r="D150" s="73" t="s">
        <v>29</v>
      </c>
      <c r="E150" s="74"/>
      <c r="F150" s="73"/>
      <c r="G150" s="75">
        <v>226</v>
      </c>
      <c r="H150" s="76">
        <v>0</v>
      </c>
      <c r="I150" s="73"/>
      <c r="J150" s="73"/>
      <c r="K150" s="73" t="s">
        <v>646</v>
      </c>
      <c r="L150" s="83"/>
      <c r="M150" s="84">
        <v>17048087.170000002</v>
      </c>
      <c r="N150" s="84"/>
      <c r="O150" s="58"/>
    </row>
    <row r="151" spans="1:15" ht="25.5" x14ac:dyDescent="0.2">
      <c r="A151" s="123">
        <v>56</v>
      </c>
      <c r="B151" s="71">
        <v>35431</v>
      </c>
      <c r="C151" s="72" t="s">
        <v>269</v>
      </c>
      <c r="D151" s="73"/>
      <c r="E151" s="74" t="s">
        <v>618</v>
      </c>
      <c r="F151" s="73" t="s">
        <v>628</v>
      </c>
      <c r="G151" s="75">
        <v>64</v>
      </c>
      <c r="H151" s="76">
        <v>24</v>
      </c>
      <c r="I151" s="73"/>
      <c r="J151" s="72" t="s">
        <v>647</v>
      </c>
      <c r="K151" s="95" t="s">
        <v>755</v>
      </c>
      <c r="L151" s="86" t="s">
        <v>684</v>
      </c>
      <c r="M151" s="80">
        <v>550550</v>
      </c>
      <c r="N151" s="80"/>
      <c r="O151" s="57"/>
    </row>
    <row r="152" spans="1:15" x14ac:dyDescent="0.2">
      <c r="A152" s="125"/>
      <c r="B152" s="82">
        <v>35431</v>
      </c>
      <c r="C152" s="73" t="s">
        <v>269</v>
      </c>
      <c r="D152" s="73" t="s">
        <v>82</v>
      </c>
      <c r="E152" s="74"/>
      <c r="F152" s="73"/>
      <c r="G152" s="75">
        <v>64</v>
      </c>
      <c r="H152" s="76">
        <v>24</v>
      </c>
      <c r="I152" s="73"/>
      <c r="J152" s="73"/>
      <c r="K152" s="72" t="s">
        <v>647</v>
      </c>
      <c r="L152" s="83"/>
      <c r="M152" s="84">
        <v>550550</v>
      </c>
      <c r="N152" s="84"/>
      <c r="O152" s="58"/>
    </row>
    <row r="153" spans="1:15" ht="25.5" x14ac:dyDescent="0.2">
      <c r="A153" s="126">
        <v>57</v>
      </c>
      <c r="B153" s="82">
        <v>35431</v>
      </c>
      <c r="C153" s="73" t="s">
        <v>269</v>
      </c>
      <c r="D153" s="73"/>
      <c r="E153" s="74" t="s">
        <v>618</v>
      </c>
      <c r="F153" s="73" t="s">
        <v>628</v>
      </c>
      <c r="G153" s="75">
        <v>1384</v>
      </c>
      <c r="H153" s="76">
        <v>3</v>
      </c>
      <c r="I153" s="73"/>
      <c r="J153" s="73" t="s">
        <v>647</v>
      </c>
      <c r="K153" s="88" t="s">
        <v>756</v>
      </c>
      <c r="L153" s="86" t="s">
        <v>684</v>
      </c>
      <c r="M153" s="87">
        <v>193759.85</v>
      </c>
      <c r="N153" s="87"/>
      <c r="O153" s="57"/>
    </row>
    <row r="154" spans="1:15" x14ac:dyDescent="0.2">
      <c r="A154" s="125"/>
      <c r="B154" s="82">
        <v>35431</v>
      </c>
      <c r="C154" s="73" t="s">
        <v>269</v>
      </c>
      <c r="D154" s="73" t="s">
        <v>82</v>
      </c>
      <c r="E154" s="74"/>
      <c r="F154" s="73"/>
      <c r="G154" s="75">
        <v>1384</v>
      </c>
      <c r="H154" s="76">
        <v>3</v>
      </c>
      <c r="I154" s="73"/>
      <c r="J154" s="73"/>
      <c r="K154" s="73" t="s">
        <v>821</v>
      </c>
      <c r="L154" s="83"/>
      <c r="M154" s="84">
        <v>193759.85</v>
      </c>
      <c r="N154" s="84"/>
      <c r="O154" s="58"/>
    </row>
    <row r="155" spans="1:15" ht="25.5" x14ac:dyDescent="0.2">
      <c r="A155" s="126">
        <v>58</v>
      </c>
      <c r="B155" s="82">
        <v>35431</v>
      </c>
      <c r="C155" s="73" t="s">
        <v>287</v>
      </c>
      <c r="D155" s="73"/>
      <c r="E155" s="74" t="s">
        <v>614</v>
      </c>
      <c r="F155" s="73" t="s">
        <v>616</v>
      </c>
      <c r="G155" s="75">
        <v>560</v>
      </c>
      <c r="H155" s="76">
        <v>0</v>
      </c>
      <c r="I155" s="73"/>
      <c r="J155" s="73" t="s">
        <v>646</v>
      </c>
      <c r="K155" s="73" t="s">
        <v>757</v>
      </c>
      <c r="L155" s="86" t="s">
        <v>685</v>
      </c>
      <c r="M155" s="87">
        <v>15607339.65</v>
      </c>
      <c r="N155" s="87"/>
      <c r="O155" s="57"/>
    </row>
    <row r="156" spans="1:15" x14ac:dyDescent="0.2">
      <c r="A156" s="124"/>
      <c r="B156" s="82">
        <v>35431</v>
      </c>
      <c r="C156" s="73" t="s">
        <v>287</v>
      </c>
      <c r="D156" s="73" t="s">
        <v>82</v>
      </c>
      <c r="E156" s="74"/>
      <c r="F156" s="73"/>
      <c r="G156" s="75">
        <v>560</v>
      </c>
      <c r="H156" s="76">
        <v>0</v>
      </c>
      <c r="I156" s="73"/>
      <c r="J156" s="73"/>
      <c r="K156" s="73" t="s">
        <v>822</v>
      </c>
      <c r="L156" s="83"/>
      <c r="M156" s="84">
        <v>3953666.15</v>
      </c>
      <c r="N156" s="84"/>
      <c r="O156" s="58"/>
    </row>
    <row r="157" spans="1:15" x14ac:dyDescent="0.2">
      <c r="A157" s="125"/>
      <c r="B157" s="82">
        <v>35431</v>
      </c>
      <c r="C157" s="73" t="s">
        <v>287</v>
      </c>
      <c r="D157" s="73" t="s">
        <v>29</v>
      </c>
      <c r="E157" s="74"/>
      <c r="F157" s="73"/>
      <c r="G157" s="75">
        <v>560</v>
      </c>
      <c r="H157" s="76">
        <v>0</v>
      </c>
      <c r="I157" s="73"/>
      <c r="J157" s="73"/>
      <c r="K157" s="73" t="s">
        <v>822</v>
      </c>
      <c r="L157" s="83"/>
      <c r="M157" s="84">
        <v>11653673.5</v>
      </c>
      <c r="N157" s="84"/>
      <c r="O157" s="58"/>
    </row>
    <row r="158" spans="1:15" ht="25.5" x14ac:dyDescent="0.2">
      <c r="A158" s="123">
        <v>60</v>
      </c>
      <c r="B158" s="71">
        <v>35713</v>
      </c>
      <c r="C158" s="72" t="s">
        <v>294</v>
      </c>
      <c r="D158" s="73"/>
      <c r="E158" s="74" t="s">
        <v>618</v>
      </c>
      <c r="F158" s="73" t="s">
        <v>628</v>
      </c>
      <c r="G158" s="75">
        <v>634</v>
      </c>
      <c r="H158" s="76">
        <v>0</v>
      </c>
      <c r="I158" s="73"/>
      <c r="J158" s="72" t="s">
        <v>646</v>
      </c>
      <c r="K158" s="77" t="s">
        <v>758</v>
      </c>
      <c r="L158" s="78" t="s">
        <v>686</v>
      </c>
      <c r="M158" s="80">
        <v>1380505</v>
      </c>
      <c r="N158" s="80"/>
      <c r="O158" s="57"/>
    </row>
    <row r="159" spans="1:15" x14ac:dyDescent="0.2">
      <c r="A159" s="124"/>
      <c r="B159" s="82">
        <v>35431</v>
      </c>
      <c r="C159" s="73" t="s">
        <v>294</v>
      </c>
      <c r="D159" s="73" t="s">
        <v>82</v>
      </c>
      <c r="E159" s="74"/>
      <c r="F159" s="73"/>
      <c r="G159" s="75">
        <v>634</v>
      </c>
      <c r="H159" s="76">
        <v>0</v>
      </c>
      <c r="I159" s="73"/>
      <c r="J159" s="73"/>
      <c r="K159" s="73" t="s">
        <v>823</v>
      </c>
      <c r="L159" s="83"/>
      <c r="M159" s="84">
        <v>376501.36</v>
      </c>
      <c r="N159" s="84"/>
      <c r="O159" s="58"/>
    </row>
    <row r="160" spans="1:15" x14ac:dyDescent="0.2">
      <c r="A160" s="125"/>
      <c r="B160" s="82">
        <v>35431</v>
      </c>
      <c r="C160" s="73" t="s">
        <v>294</v>
      </c>
      <c r="D160" s="73" t="s">
        <v>29</v>
      </c>
      <c r="E160" s="74"/>
      <c r="F160" s="73"/>
      <c r="G160" s="75">
        <v>634</v>
      </c>
      <c r="H160" s="76">
        <v>0</v>
      </c>
      <c r="I160" s="73"/>
      <c r="J160" s="73"/>
      <c r="K160" s="73" t="s">
        <v>823</v>
      </c>
      <c r="L160" s="83"/>
      <c r="M160" s="84">
        <v>1004003.6399999999</v>
      </c>
      <c r="N160" s="84"/>
      <c r="O160" s="58"/>
    </row>
    <row r="161" spans="1:15" ht="25.5" x14ac:dyDescent="0.2">
      <c r="A161" s="123">
        <v>62</v>
      </c>
      <c r="B161" s="71">
        <v>35903</v>
      </c>
      <c r="C161" s="72" t="s">
        <v>299</v>
      </c>
      <c r="D161" s="73"/>
      <c r="E161" s="74" t="s">
        <v>617</v>
      </c>
      <c r="F161" s="73" t="s">
        <v>629</v>
      </c>
      <c r="G161" s="75">
        <v>1280</v>
      </c>
      <c r="H161" s="76">
        <v>0</v>
      </c>
      <c r="I161" s="73"/>
      <c r="J161" s="72" t="s">
        <v>646</v>
      </c>
      <c r="K161" s="95" t="s">
        <v>759</v>
      </c>
      <c r="L161" s="78" t="s">
        <v>687</v>
      </c>
      <c r="M161" s="80">
        <v>2164679.7200000002</v>
      </c>
      <c r="N161" s="80"/>
      <c r="O161" s="57"/>
    </row>
    <row r="162" spans="1:15" x14ac:dyDescent="0.2">
      <c r="A162" s="124"/>
      <c r="B162" s="82">
        <v>35903</v>
      </c>
      <c r="C162" s="73" t="s">
        <v>299</v>
      </c>
      <c r="D162" s="73" t="s">
        <v>82</v>
      </c>
      <c r="E162" s="74"/>
      <c r="F162" s="73"/>
      <c r="G162" s="75">
        <v>1280</v>
      </c>
      <c r="H162" s="76">
        <v>0</v>
      </c>
      <c r="I162" s="73"/>
      <c r="J162" s="73"/>
      <c r="K162" s="72" t="s">
        <v>646</v>
      </c>
      <c r="L162" s="83"/>
      <c r="M162" s="84">
        <v>580213.75</v>
      </c>
      <c r="N162" s="84"/>
      <c r="O162" s="58"/>
    </row>
    <row r="163" spans="1:15" x14ac:dyDescent="0.2">
      <c r="A163" s="125"/>
      <c r="B163" s="82">
        <v>35903</v>
      </c>
      <c r="C163" s="73" t="s">
        <v>299</v>
      </c>
      <c r="D163" s="73" t="s">
        <v>29</v>
      </c>
      <c r="E163" s="74"/>
      <c r="F163" s="73"/>
      <c r="G163" s="75">
        <v>1280</v>
      </c>
      <c r="H163" s="76">
        <v>0</v>
      </c>
      <c r="I163" s="73"/>
      <c r="J163" s="73"/>
      <c r="K163" s="72" t="s">
        <v>646</v>
      </c>
      <c r="L163" s="83"/>
      <c r="M163" s="84">
        <v>1584465.9700000002</v>
      </c>
      <c r="N163" s="84"/>
      <c r="O163" s="58"/>
    </row>
    <row r="164" spans="1:15" ht="25.5" x14ac:dyDescent="0.2">
      <c r="A164" s="123">
        <v>63</v>
      </c>
      <c r="B164" s="71">
        <v>35942</v>
      </c>
      <c r="C164" s="72" t="s">
        <v>308</v>
      </c>
      <c r="D164" s="73"/>
      <c r="E164" s="74" t="s">
        <v>617</v>
      </c>
      <c r="F164" s="73" t="s">
        <v>621</v>
      </c>
      <c r="G164" s="75">
        <v>4464</v>
      </c>
      <c r="H164" s="76">
        <v>0</v>
      </c>
      <c r="I164" s="73"/>
      <c r="J164" s="72" t="s">
        <v>646</v>
      </c>
      <c r="K164" s="77" t="s">
        <v>760</v>
      </c>
      <c r="L164" s="86" t="s">
        <v>664</v>
      </c>
      <c r="M164" s="80">
        <v>3865217.8800000004</v>
      </c>
      <c r="N164" s="80"/>
      <c r="O164" s="57"/>
    </row>
    <row r="165" spans="1:15" x14ac:dyDescent="0.2">
      <c r="A165" s="124"/>
      <c r="B165" s="82">
        <v>35942</v>
      </c>
      <c r="C165" s="73" t="s">
        <v>308</v>
      </c>
      <c r="D165" s="73" t="s">
        <v>82</v>
      </c>
      <c r="E165" s="74"/>
      <c r="F165" s="73"/>
      <c r="G165" s="75">
        <v>4464</v>
      </c>
      <c r="H165" s="76">
        <v>0</v>
      </c>
      <c r="I165" s="73"/>
      <c r="J165" s="73"/>
      <c r="K165" s="73" t="s">
        <v>824</v>
      </c>
      <c r="L165" s="83"/>
      <c r="M165" s="84">
        <v>1036398.52</v>
      </c>
      <c r="N165" s="84"/>
      <c r="O165" s="58"/>
    </row>
    <row r="166" spans="1:15" x14ac:dyDescent="0.2">
      <c r="A166" s="125"/>
      <c r="B166" s="82">
        <v>35942</v>
      </c>
      <c r="C166" s="73" t="s">
        <v>308</v>
      </c>
      <c r="D166" s="73" t="s">
        <v>29</v>
      </c>
      <c r="E166" s="74"/>
      <c r="F166" s="73"/>
      <c r="G166" s="75">
        <v>4464</v>
      </c>
      <c r="H166" s="76">
        <v>0</v>
      </c>
      <c r="I166" s="73"/>
      <c r="J166" s="73"/>
      <c r="K166" s="73" t="s">
        <v>824</v>
      </c>
      <c r="L166" s="83"/>
      <c r="M166" s="84">
        <v>2828819.3600000003</v>
      </c>
      <c r="N166" s="84"/>
      <c r="O166" s="58"/>
    </row>
    <row r="167" spans="1:15" ht="25.5" x14ac:dyDescent="0.2">
      <c r="A167" s="126">
        <v>64</v>
      </c>
      <c r="B167" s="82">
        <v>36178</v>
      </c>
      <c r="C167" s="73" t="s">
        <v>313</v>
      </c>
      <c r="D167" s="73"/>
      <c r="E167" s="74" t="s">
        <v>617</v>
      </c>
      <c r="F167" s="73" t="s">
        <v>621</v>
      </c>
      <c r="G167" s="75">
        <v>4370</v>
      </c>
      <c r="H167" s="76">
        <v>0</v>
      </c>
      <c r="I167" s="73"/>
      <c r="J167" s="73" t="s">
        <v>646</v>
      </c>
      <c r="K167" s="88" t="s">
        <v>761</v>
      </c>
      <c r="L167" s="86" t="s">
        <v>688</v>
      </c>
      <c r="M167" s="87">
        <v>1935620.6900000004</v>
      </c>
      <c r="N167" s="80">
        <v>735535.86220000021</v>
      </c>
      <c r="O167" s="57"/>
    </row>
    <row r="168" spans="1:15" x14ac:dyDescent="0.2">
      <c r="A168" s="124"/>
      <c r="B168" s="82">
        <v>36178</v>
      </c>
      <c r="C168" s="73" t="s">
        <v>313</v>
      </c>
      <c r="D168" s="73" t="s">
        <v>82</v>
      </c>
      <c r="E168" s="74"/>
      <c r="F168" s="73"/>
      <c r="G168" s="75">
        <v>4370</v>
      </c>
      <c r="H168" s="76">
        <v>0</v>
      </c>
      <c r="I168" s="73"/>
      <c r="J168" s="73"/>
      <c r="K168" s="73" t="s">
        <v>825</v>
      </c>
      <c r="L168" s="83"/>
      <c r="M168" s="84">
        <v>512876.70000000007</v>
      </c>
      <c r="N168" s="84"/>
      <c r="O168" s="58"/>
    </row>
    <row r="169" spans="1:15" x14ac:dyDescent="0.2">
      <c r="A169" s="125"/>
      <c r="B169" s="82">
        <v>36178</v>
      </c>
      <c r="C169" s="73" t="s">
        <v>313</v>
      </c>
      <c r="D169" s="73" t="s">
        <v>29</v>
      </c>
      <c r="E169" s="74"/>
      <c r="F169" s="73"/>
      <c r="G169" s="75">
        <v>4370</v>
      </c>
      <c r="H169" s="76">
        <v>0</v>
      </c>
      <c r="I169" s="73"/>
      <c r="J169" s="73"/>
      <c r="K169" s="73" t="s">
        <v>825</v>
      </c>
      <c r="L169" s="83"/>
      <c r="M169" s="84">
        <v>1422743.9900000002</v>
      </c>
      <c r="N169" s="84"/>
      <c r="O169" s="58"/>
    </row>
    <row r="170" spans="1:15" ht="25.5" x14ac:dyDescent="0.2">
      <c r="A170" s="123">
        <v>65</v>
      </c>
      <c r="B170" s="71">
        <v>36249</v>
      </c>
      <c r="C170" s="72" t="s">
        <v>319</v>
      </c>
      <c r="D170" s="73"/>
      <c r="E170" s="74" t="s">
        <v>617</v>
      </c>
      <c r="F170" s="73" t="s">
        <v>621</v>
      </c>
      <c r="G170" s="75">
        <v>4176</v>
      </c>
      <c r="H170" s="76">
        <v>0</v>
      </c>
      <c r="I170" s="73" t="s">
        <v>320</v>
      </c>
      <c r="J170" s="72" t="s">
        <v>646</v>
      </c>
      <c r="K170" s="95" t="s">
        <v>762</v>
      </c>
      <c r="L170" s="78" t="s">
        <v>668</v>
      </c>
      <c r="M170" s="80">
        <v>4295504.03</v>
      </c>
      <c r="N170" s="80"/>
      <c r="O170" s="57"/>
    </row>
    <row r="171" spans="1:15" x14ac:dyDescent="0.2">
      <c r="A171" s="124"/>
      <c r="B171" s="82">
        <v>36249</v>
      </c>
      <c r="C171" s="73" t="s">
        <v>319</v>
      </c>
      <c r="D171" s="73" t="s">
        <v>82</v>
      </c>
      <c r="E171" s="74"/>
      <c r="F171" s="73"/>
      <c r="G171" s="75">
        <v>4176</v>
      </c>
      <c r="H171" s="76">
        <v>0</v>
      </c>
      <c r="I171" s="73"/>
      <c r="J171" s="73"/>
      <c r="K171" s="73" t="s">
        <v>828</v>
      </c>
      <c r="L171" s="83"/>
      <c r="M171" s="84">
        <v>1130235.8799999999</v>
      </c>
      <c r="N171" s="84"/>
      <c r="O171" s="58"/>
    </row>
    <row r="172" spans="1:15" x14ac:dyDescent="0.2">
      <c r="A172" s="125"/>
      <c r="B172" s="82">
        <v>36249</v>
      </c>
      <c r="C172" s="73" t="s">
        <v>319</v>
      </c>
      <c r="D172" s="73" t="s">
        <v>29</v>
      </c>
      <c r="E172" s="74"/>
      <c r="F172" s="73"/>
      <c r="G172" s="75">
        <v>4176</v>
      </c>
      <c r="H172" s="76">
        <v>0</v>
      </c>
      <c r="I172" s="73"/>
      <c r="J172" s="73"/>
      <c r="K172" s="73" t="s">
        <v>828</v>
      </c>
      <c r="L172" s="83"/>
      <c r="M172" s="84">
        <v>3165268.1500000004</v>
      </c>
      <c r="N172" s="84"/>
      <c r="O172" s="58"/>
    </row>
    <row r="173" spans="1:15" ht="25.5" x14ac:dyDescent="0.2">
      <c r="A173" s="126">
        <v>66</v>
      </c>
      <c r="B173" s="82">
        <v>36297</v>
      </c>
      <c r="C173" s="73" t="s">
        <v>90</v>
      </c>
      <c r="D173" s="73"/>
      <c r="E173" s="74" t="s">
        <v>617</v>
      </c>
      <c r="F173" s="73" t="s">
        <v>624</v>
      </c>
      <c r="G173" s="75">
        <v>420</v>
      </c>
      <c r="H173" s="76">
        <v>0</v>
      </c>
      <c r="I173" s="73"/>
      <c r="J173" s="73" t="s">
        <v>646</v>
      </c>
      <c r="K173" s="73" t="s">
        <v>721</v>
      </c>
      <c r="L173" s="86" t="s">
        <v>663</v>
      </c>
      <c r="M173" s="87">
        <v>48762.799999999996</v>
      </c>
      <c r="N173" s="87"/>
      <c r="O173" s="57"/>
    </row>
    <row r="174" spans="1:15" x14ac:dyDescent="0.2">
      <c r="A174" s="124"/>
      <c r="B174" s="82">
        <v>36297</v>
      </c>
      <c r="C174" s="73" t="s">
        <v>90</v>
      </c>
      <c r="D174" s="73" t="s">
        <v>82</v>
      </c>
      <c r="E174" s="74"/>
      <c r="F174" s="73"/>
      <c r="G174" s="75">
        <v>420</v>
      </c>
      <c r="H174" s="76">
        <v>0</v>
      </c>
      <c r="I174" s="73"/>
      <c r="J174" s="73"/>
      <c r="K174" s="73" t="s">
        <v>826</v>
      </c>
      <c r="L174" s="83"/>
      <c r="M174" s="84">
        <v>12616.96</v>
      </c>
      <c r="N174" s="84"/>
      <c r="O174" s="58"/>
    </row>
    <row r="175" spans="1:15" x14ac:dyDescent="0.2">
      <c r="A175" s="125"/>
      <c r="B175" s="82">
        <v>36297</v>
      </c>
      <c r="C175" s="73" t="s">
        <v>90</v>
      </c>
      <c r="D175" s="73" t="s">
        <v>29</v>
      </c>
      <c r="E175" s="74"/>
      <c r="F175" s="73"/>
      <c r="G175" s="75">
        <v>420</v>
      </c>
      <c r="H175" s="76">
        <v>0</v>
      </c>
      <c r="I175" s="73"/>
      <c r="J175" s="73"/>
      <c r="K175" s="73" t="s">
        <v>826</v>
      </c>
      <c r="L175" s="83"/>
      <c r="M175" s="84">
        <v>36145.839999999997</v>
      </c>
      <c r="N175" s="84"/>
      <c r="O175" s="58"/>
    </row>
    <row r="176" spans="1:15" ht="25.5" x14ac:dyDescent="0.2">
      <c r="A176" s="126">
        <v>67</v>
      </c>
      <c r="B176" s="82">
        <v>36419</v>
      </c>
      <c r="C176" s="73" t="s">
        <v>53</v>
      </c>
      <c r="D176" s="73"/>
      <c r="E176" s="74" t="s">
        <v>614</v>
      </c>
      <c r="F176" s="73" t="s">
        <v>620</v>
      </c>
      <c r="G176" s="75">
        <v>343</v>
      </c>
      <c r="H176" s="76">
        <v>0</v>
      </c>
      <c r="I176" s="73"/>
      <c r="J176" s="73" t="s">
        <v>646</v>
      </c>
      <c r="K176" s="73" t="s">
        <v>763</v>
      </c>
      <c r="L176" s="86" t="s">
        <v>657</v>
      </c>
      <c r="M176" s="87">
        <v>5131527.4800000004</v>
      </c>
      <c r="N176" s="87"/>
      <c r="O176" s="57"/>
    </row>
    <row r="177" spans="1:15" x14ac:dyDescent="0.2">
      <c r="A177" s="124"/>
      <c r="B177" s="82">
        <v>36419</v>
      </c>
      <c r="C177" s="73" t="s">
        <v>53</v>
      </c>
      <c r="D177" s="73" t="s">
        <v>82</v>
      </c>
      <c r="E177" s="74"/>
      <c r="F177" s="73"/>
      <c r="G177" s="75">
        <v>343</v>
      </c>
      <c r="H177" s="76">
        <v>0</v>
      </c>
      <c r="I177" s="73"/>
      <c r="J177" s="73"/>
      <c r="K177" s="76" t="s">
        <v>827</v>
      </c>
      <c r="L177" s="83"/>
      <c r="M177" s="84">
        <v>1386319.9700000002</v>
      </c>
      <c r="N177" s="84"/>
      <c r="O177" s="58"/>
    </row>
    <row r="178" spans="1:15" x14ac:dyDescent="0.2">
      <c r="A178" s="125"/>
      <c r="B178" s="82">
        <v>36419</v>
      </c>
      <c r="C178" s="73" t="s">
        <v>53</v>
      </c>
      <c r="D178" s="73" t="s">
        <v>29</v>
      </c>
      <c r="E178" s="74"/>
      <c r="F178" s="73"/>
      <c r="G178" s="75">
        <v>343</v>
      </c>
      <c r="H178" s="76">
        <v>0</v>
      </c>
      <c r="I178" s="73"/>
      <c r="J178" s="73"/>
      <c r="K178" s="76" t="s">
        <v>827</v>
      </c>
      <c r="L178" s="83"/>
      <c r="M178" s="84">
        <v>3745207.51</v>
      </c>
      <c r="N178" s="84"/>
      <c r="O178" s="58"/>
    </row>
    <row r="179" spans="1:15" ht="25.5" x14ac:dyDescent="0.2">
      <c r="A179" s="126">
        <v>68</v>
      </c>
      <c r="B179" s="82">
        <v>36419</v>
      </c>
      <c r="C179" s="73" t="s">
        <v>53</v>
      </c>
      <c r="D179" s="73"/>
      <c r="E179" s="74" t="s">
        <v>614</v>
      </c>
      <c r="F179" s="73" t="s">
        <v>620</v>
      </c>
      <c r="G179" s="75">
        <v>344</v>
      </c>
      <c r="H179" s="76">
        <v>0</v>
      </c>
      <c r="I179" s="73"/>
      <c r="J179" s="73" t="s">
        <v>646</v>
      </c>
      <c r="K179" s="73" t="s">
        <v>763</v>
      </c>
      <c r="L179" s="86" t="s">
        <v>657</v>
      </c>
      <c r="M179" s="87">
        <v>741709.38</v>
      </c>
      <c r="N179" s="87"/>
      <c r="O179" s="57"/>
    </row>
    <row r="180" spans="1:15" x14ac:dyDescent="0.2">
      <c r="A180" s="124"/>
      <c r="B180" s="82">
        <v>36419</v>
      </c>
      <c r="C180" s="73" t="s">
        <v>53</v>
      </c>
      <c r="D180" s="73" t="s">
        <v>82</v>
      </c>
      <c r="E180" s="74"/>
      <c r="F180" s="73"/>
      <c r="G180" s="75">
        <v>344</v>
      </c>
      <c r="H180" s="76">
        <v>0</v>
      </c>
      <c r="I180" s="73"/>
      <c r="J180" s="73"/>
      <c r="K180" s="73" t="s">
        <v>829</v>
      </c>
      <c r="L180" s="83"/>
      <c r="M180" s="84">
        <v>541452.14</v>
      </c>
      <c r="N180" s="84"/>
      <c r="O180" s="58"/>
    </row>
    <row r="181" spans="1:15" x14ac:dyDescent="0.2">
      <c r="A181" s="125"/>
      <c r="B181" s="82">
        <v>36419</v>
      </c>
      <c r="C181" s="73" t="s">
        <v>53</v>
      </c>
      <c r="D181" s="73" t="s">
        <v>29</v>
      </c>
      <c r="E181" s="74"/>
      <c r="F181" s="73"/>
      <c r="G181" s="75">
        <v>344</v>
      </c>
      <c r="H181" s="76">
        <v>0</v>
      </c>
      <c r="I181" s="73"/>
      <c r="J181" s="73"/>
      <c r="K181" s="73" t="s">
        <v>829</v>
      </c>
      <c r="L181" s="83"/>
      <c r="M181" s="84">
        <v>200257.24</v>
      </c>
      <c r="N181" s="84"/>
      <c r="O181" s="58"/>
    </row>
    <row r="182" spans="1:15" ht="25.5" x14ac:dyDescent="0.2">
      <c r="A182" s="126">
        <v>69</v>
      </c>
      <c r="B182" s="82">
        <v>36711</v>
      </c>
      <c r="C182" s="73" t="s">
        <v>330</v>
      </c>
      <c r="D182" s="73"/>
      <c r="E182" s="74" t="s">
        <v>617</v>
      </c>
      <c r="F182" s="73" t="s">
        <v>631</v>
      </c>
      <c r="G182" s="75">
        <v>2068</v>
      </c>
      <c r="H182" s="76">
        <v>0</v>
      </c>
      <c r="I182" s="73"/>
      <c r="J182" s="73" t="s">
        <v>646</v>
      </c>
      <c r="K182" s="73" t="s">
        <v>764</v>
      </c>
      <c r="L182" s="86" t="s">
        <v>689</v>
      </c>
      <c r="M182" s="87">
        <v>1015249.1499999999</v>
      </c>
      <c r="N182" s="87"/>
      <c r="O182" s="57"/>
    </row>
    <row r="183" spans="1:15" x14ac:dyDescent="0.2">
      <c r="A183" s="124"/>
      <c r="B183" s="82">
        <v>36711</v>
      </c>
      <c r="C183" s="73" t="s">
        <v>330</v>
      </c>
      <c r="D183" s="73" t="s">
        <v>82</v>
      </c>
      <c r="E183" s="74"/>
      <c r="F183" s="73"/>
      <c r="G183" s="75">
        <v>2068</v>
      </c>
      <c r="H183" s="76">
        <v>0</v>
      </c>
      <c r="I183" s="73"/>
      <c r="J183" s="73"/>
      <c r="K183" s="73" t="s">
        <v>727</v>
      </c>
      <c r="L183" s="83"/>
      <c r="M183" s="84">
        <v>748270.19</v>
      </c>
      <c r="N183" s="84"/>
      <c r="O183" s="58"/>
    </row>
    <row r="184" spans="1:15" x14ac:dyDescent="0.2">
      <c r="A184" s="125"/>
      <c r="B184" s="82">
        <v>36711</v>
      </c>
      <c r="C184" s="73" t="s">
        <v>330</v>
      </c>
      <c r="D184" s="73" t="s">
        <v>29</v>
      </c>
      <c r="E184" s="74"/>
      <c r="F184" s="73"/>
      <c r="G184" s="75">
        <v>2068</v>
      </c>
      <c r="H184" s="76">
        <v>0</v>
      </c>
      <c r="I184" s="73"/>
      <c r="J184" s="73"/>
      <c r="K184" s="73" t="s">
        <v>727</v>
      </c>
      <c r="L184" s="83"/>
      <c r="M184" s="84">
        <v>266978.95999999996</v>
      </c>
      <c r="N184" s="84"/>
      <c r="O184" s="58"/>
    </row>
    <row r="185" spans="1:15" ht="25.5" x14ac:dyDescent="0.2">
      <c r="A185" s="126">
        <v>70</v>
      </c>
      <c r="B185" s="82">
        <v>41640</v>
      </c>
      <c r="C185" s="73" t="s">
        <v>338</v>
      </c>
      <c r="D185" s="73"/>
      <c r="E185" s="74" t="s">
        <v>615</v>
      </c>
      <c r="F185" s="88" t="s">
        <v>635</v>
      </c>
      <c r="G185" s="75">
        <v>1061</v>
      </c>
      <c r="H185" s="76">
        <v>0</v>
      </c>
      <c r="I185" s="73"/>
      <c r="J185" s="73" t="s">
        <v>646</v>
      </c>
      <c r="K185" s="88" t="s">
        <v>765</v>
      </c>
      <c r="L185" s="86" t="s">
        <v>690</v>
      </c>
      <c r="M185" s="87">
        <v>2258909.87</v>
      </c>
      <c r="N185" s="80">
        <v>1377935.0207</v>
      </c>
      <c r="O185" s="57"/>
    </row>
    <row r="186" spans="1:15" x14ac:dyDescent="0.2">
      <c r="A186" s="124"/>
      <c r="B186" s="82">
        <v>41640</v>
      </c>
      <c r="C186" s="73" t="s">
        <v>338</v>
      </c>
      <c r="D186" s="73" t="s">
        <v>82</v>
      </c>
      <c r="E186" s="74"/>
      <c r="F186" s="73"/>
      <c r="G186" s="75">
        <v>1061</v>
      </c>
      <c r="H186" s="76">
        <v>0</v>
      </c>
      <c r="I186" s="73"/>
      <c r="J186" s="73"/>
      <c r="K186" s="73" t="s">
        <v>646</v>
      </c>
      <c r="L186" s="83"/>
      <c r="M186" s="84">
        <v>616495.89</v>
      </c>
      <c r="N186" s="84"/>
      <c r="O186" s="58"/>
    </row>
    <row r="187" spans="1:15" x14ac:dyDescent="0.2">
      <c r="A187" s="125"/>
      <c r="B187" s="82">
        <v>41640</v>
      </c>
      <c r="C187" s="73" t="s">
        <v>338</v>
      </c>
      <c r="D187" s="73" t="s">
        <v>29</v>
      </c>
      <c r="E187" s="74"/>
      <c r="F187" s="73"/>
      <c r="G187" s="75">
        <v>1061</v>
      </c>
      <c r="H187" s="76">
        <v>0</v>
      </c>
      <c r="I187" s="73"/>
      <c r="J187" s="73"/>
      <c r="K187" s="73" t="s">
        <v>646</v>
      </c>
      <c r="L187" s="83"/>
      <c r="M187" s="84">
        <v>1642413.98</v>
      </c>
      <c r="N187" s="84"/>
      <c r="O187" s="58"/>
    </row>
    <row r="188" spans="1:15" ht="25.5" x14ac:dyDescent="0.2">
      <c r="A188" s="126">
        <v>71</v>
      </c>
      <c r="B188" s="82">
        <v>37176</v>
      </c>
      <c r="C188" s="73" t="s">
        <v>345</v>
      </c>
      <c r="D188" s="73"/>
      <c r="E188" s="74" t="s">
        <v>618</v>
      </c>
      <c r="F188" s="73" t="s">
        <v>622</v>
      </c>
      <c r="G188" s="75">
        <v>3836</v>
      </c>
      <c r="H188" s="76">
        <v>0</v>
      </c>
      <c r="I188" s="73"/>
      <c r="J188" s="73" t="s">
        <v>646</v>
      </c>
      <c r="K188" s="88" t="s">
        <v>766</v>
      </c>
      <c r="L188" s="86" t="s">
        <v>691</v>
      </c>
      <c r="M188" s="87">
        <v>2774888.8500000006</v>
      </c>
      <c r="N188" s="87"/>
      <c r="O188" s="57"/>
    </row>
    <row r="189" spans="1:15" x14ac:dyDescent="0.2">
      <c r="A189" s="124"/>
      <c r="B189" s="82">
        <v>37176</v>
      </c>
      <c r="C189" s="73" t="s">
        <v>345</v>
      </c>
      <c r="D189" s="73" t="s">
        <v>82</v>
      </c>
      <c r="E189" s="74"/>
      <c r="F189" s="73"/>
      <c r="G189" s="75">
        <v>3836</v>
      </c>
      <c r="H189" s="76">
        <v>0</v>
      </c>
      <c r="I189" s="73"/>
      <c r="J189" s="73"/>
      <c r="K189" s="73" t="s">
        <v>831</v>
      </c>
      <c r="L189" s="83"/>
      <c r="M189" s="84">
        <v>733626.3</v>
      </c>
      <c r="N189" s="84"/>
      <c r="O189" s="58"/>
    </row>
    <row r="190" spans="1:15" x14ac:dyDescent="0.2">
      <c r="A190" s="125"/>
      <c r="B190" s="82">
        <v>37176</v>
      </c>
      <c r="C190" s="73" t="s">
        <v>345</v>
      </c>
      <c r="D190" s="73" t="s">
        <v>29</v>
      </c>
      <c r="E190" s="74"/>
      <c r="F190" s="73"/>
      <c r="G190" s="75">
        <v>3836</v>
      </c>
      <c r="H190" s="76">
        <v>0</v>
      </c>
      <c r="I190" s="73"/>
      <c r="J190" s="73"/>
      <c r="K190" s="73" t="s">
        <v>831</v>
      </c>
      <c r="L190" s="83"/>
      <c r="M190" s="84">
        <v>2041262.5500000003</v>
      </c>
      <c r="N190" s="84"/>
      <c r="O190" s="58"/>
    </row>
    <row r="191" spans="1:15" ht="25.5" x14ac:dyDescent="0.2">
      <c r="A191" s="123">
        <v>72</v>
      </c>
      <c r="B191" s="71">
        <v>37967</v>
      </c>
      <c r="C191" s="72" t="s">
        <v>351</v>
      </c>
      <c r="D191" s="73"/>
      <c r="E191" s="74" t="s">
        <v>617</v>
      </c>
      <c r="F191" s="73" t="s">
        <v>630</v>
      </c>
      <c r="G191" s="75">
        <v>841</v>
      </c>
      <c r="H191" s="76">
        <v>0</v>
      </c>
      <c r="I191" s="73"/>
      <c r="J191" s="72" t="s">
        <v>646</v>
      </c>
      <c r="K191" s="95" t="s">
        <v>767</v>
      </c>
      <c r="L191" s="78" t="s">
        <v>692</v>
      </c>
      <c r="M191" s="80">
        <v>4626881</v>
      </c>
      <c r="N191" s="80"/>
      <c r="O191" s="57"/>
    </row>
    <row r="192" spans="1:15" x14ac:dyDescent="0.2">
      <c r="A192" s="124"/>
      <c r="B192" s="82">
        <v>37967</v>
      </c>
      <c r="C192" s="73" t="s">
        <v>351</v>
      </c>
      <c r="D192" s="73" t="s">
        <v>82</v>
      </c>
      <c r="E192" s="74"/>
      <c r="F192" s="73"/>
      <c r="G192" s="75">
        <v>841</v>
      </c>
      <c r="H192" s="76">
        <v>0</v>
      </c>
      <c r="I192" s="73"/>
      <c r="J192" s="73"/>
      <c r="K192" s="73" t="s">
        <v>830</v>
      </c>
      <c r="L192" s="83"/>
      <c r="M192" s="84">
        <v>1249878.8</v>
      </c>
      <c r="N192" s="84"/>
      <c r="O192" s="58"/>
    </row>
    <row r="193" spans="1:15" x14ac:dyDescent="0.2">
      <c r="A193" s="125"/>
      <c r="B193" s="82">
        <v>37967</v>
      </c>
      <c r="C193" s="73" t="s">
        <v>351</v>
      </c>
      <c r="D193" s="73" t="s">
        <v>29</v>
      </c>
      <c r="E193" s="74"/>
      <c r="F193" s="73"/>
      <c r="G193" s="75">
        <v>841</v>
      </c>
      <c r="H193" s="76">
        <v>0</v>
      </c>
      <c r="I193" s="73"/>
      <c r="J193" s="73"/>
      <c r="K193" s="73" t="s">
        <v>830</v>
      </c>
      <c r="L193" s="83"/>
      <c r="M193" s="84">
        <v>3377002.2</v>
      </c>
      <c r="N193" s="84"/>
      <c r="O193" s="58"/>
    </row>
    <row r="194" spans="1:15" ht="25.5" x14ac:dyDescent="0.2">
      <c r="A194" s="126">
        <v>73</v>
      </c>
      <c r="B194" s="82">
        <v>38258</v>
      </c>
      <c r="C194" s="73" t="s">
        <v>81</v>
      </c>
      <c r="D194" s="73"/>
      <c r="E194" s="74" t="s">
        <v>618</v>
      </c>
      <c r="F194" s="73" t="s">
        <v>623</v>
      </c>
      <c r="G194" s="75">
        <v>202</v>
      </c>
      <c r="H194" s="76">
        <v>0</v>
      </c>
      <c r="I194" s="73"/>
      <c r="J194" s="73" t="s">
        <v>646</v>
      </c>
      <c r="K194" s="73" t="s">
        <v>768</v>
      </c>
      <c r="L194" s="86" t="s">
        <v>693</v>
      </c>
      <c r="M194" s="87">
        <v>675161.37</v>
      </c>
      <c r="N194" s="87"/>
      <c r="O194" s="57"/>
    </row>
    <row r="195" spans="1:15" x14ac:dyDescent="0.2">
      <c r="A195" s="124"/>
      <c r="B195" s="82">
        <v>38258</v>
      </c>
      <c r="C195" s="73" t="s">
        <v>81</v>
      </c>
      <c r="D195" s="73" t="s">
        <v>82</v>
      </c>
      <c r="E195" s="74"/>
      <c r="F195" s="73"/>
      <c r="G195" s="75">
        <v>202</v>
      </c>
      <c r="H195" s="76">
        <v>0</v>
      </c>
      <c r="I195" s="73"/>
      <c r="J195" s="73"/>
      <c r="K195" s="73" t="s">
        <v>832</v>
      </c>
      <c r="L195" s="83"/>
      <c r="M195" s="84">
        <v>172099.96</v>
      </c>
      <c r="N195" s="84"/>
      <c r="O195" s="58"/>
    </row>
    <row r="196" spans="1:15" x14ac:dyDescent="0.2">
      <c r="A196" s="125"/>
      <c r="B196" s="82">
        <v>38258</v>
      </c>
      <c r="C196" s="73" t="s">
        <v>81</v>
      </c>
      <c r="D196" s="73" t="s">
        <v>29</v>
      </c>
      <c r="E196" s="74"/>
      <c r="F196" s="73"/>
      <c r="G196" s="75">
        <v>202</v>
      </c>
      <c r="H196" s="76">
        <v>0</v>
      </c>
      <c r="I196" s="73"/>
      <c r="J196" s="73"/>
      <c r="K196" s="73" t="s">
        <v>832</v>
      </c>
      <c r="L196" s="83"/>
      <c r="M196" s="84">
        <v>503061.41000000003</v>
      </c>
      <c r="N196" s="84"/>
      <c r="O196" s="58"/>
    </row>
    <row r="197" spans="1:15" ht="25.5" x14ac:dyDescent="0.2">
      <c r="A197" s="126">
        <v>74</v>
      </c>
      <c r="B197" s="82">
        <v>38278</v>
      </c>
      <c r="C197" s="73" t="s">
        <v>181</v>
      </c>
      <c r="D197" s="73"/>
      <c r="E197" s="74" t="s">
        <v>615</v>
      </c>
      <c r="F197" s="73" t="s">
        <v>615</v>
      </c>
      <c r="G197" s="75">
        <v>546</v>
      </c>
      <c r="H197" s="76">
        <v>11</v>
      </c>
      <c r="I197" s="73"/>
      <c r="J197" s="88" t="s">
        <v>653</v>
      </c>
      <c r="K197" s="73" t="s">
        <v>735</v>
      </c>
      <c r="L197" s="86" t="s">
        <v>675</v>
      </c>
      <c r="M197" s="87">
        <v>43382.38</v>
      </c>
      <c r="N197" s="87"/>
      <c r="O197" s="57"/>
    </row>
    <row r="198" spans="1:15" x14ac:dyDescent="0.2">
      <c r="A198" s="125"/>
      <c r="B198" s="82">
        <v>38278</v>
      </c>
      <c r="C198" s="73" t="s">
        <v>181</v>
      </c>
      <c r="D198" s="73" t="s">
        <v>82</v>
      </c>
      <c r="E198" s="74"/>
      <c r="F198" s="73"/>
      <c r="G198" s="75">
        <v>546</v>
      </c>
      <c r="H198" s="76">
        <v>11</v>
      </c>
      <c r="I198" s="73"/>
      <c r="J198" s="73"/>
      <c r="K198" s="73" t="s">
        <v>833</v>
      </c>
      <c r="L198" s="83"/>
      <c r="M198" s="84">
        <v>43382.38</v>
      </c>
      <c r="N198" s="84"/>
      <c r="O198" s="58"/>
    </row>
    <row r="199" spans="1:15" ht="25.5" x14ac:dyDescent="0.2">
      <c r="A199" s="126">
        <v>75</v>
      </c>
      <c r="B199" s="82">
        <v>38412</v>
      </c>
      <c r="C199" s="73" t="s">
        <v>366</v>
      </c>
      <c r="D199" s="73"/>
      <c r="E199" s="74" t="s">
        <v>614</v>
      </c>
      <c r="F199" s="73" t="s">
        <v>614</v>
      </c>
      <c r="G199" s="75">
        <v>1715</v>
      </c>
      <c r="H199" s="76">
        <v>0</v>
      </c>
      <c r="I199" s="73"/>
      <c r="J199" s="73" t="s">
        <v>646</v>
      </c>
      <c r="K199" s="73" t="s">
        <v>769</v>
      </c>
      <c r="L199" s="86" t="s">
        <v>695</v>
      </c>
      <c r="M199" s="87">
        <v>63897.600000000006</v>
      </c>
      <c r="N199" s="87"/>
      <c r="O199" s="57"/>
    </row>
    <row r="200" spans="1:15" x14ac:dyDescent="0.2">
      <c r="A200" s="124"/>
      <c r="B200" s="82">
        <v>38412</v>
      </c>
      <c r="C200" s="73" t="s">
        <v>366</v>
      </c>
      <c r="D200" s="73" t="s">
        <v>82</v>
      </c>
      <c r="E200" s="74"/>
      <c r="F200" s="73"/>
      <c r="G200" s="75">
        <v>1715</v>
      </c>
      <c r="H200" s="76">
        <v>0</v>
      </c>
      <c r="I200" s="73"/>
      <c r="J200" s="73"/>
      <c r="K200" s="73" t="s">
        <v>834</v>
      </c>
      <c r="L200" s="83"/>
      <c r="M200" s="84">
        <v>16972.8</v>
      </c>
      <c r="N200" s="84"/>
      <c r="O200" s="58"/>
    </row>
    <row r="201" spans="1:15" x14ac:dyDescent="0.2">
      <c r="A201" s="125"/>
      <c r="B201" s="82">
        <v>38412</v>
      </c>
      <c r="C201" s="73" t="s">
        <v>366</v>
      </c>
      <c r="D201" s="73" t="s">
        <v>29</v>
      </c>
      <c r="E201" s="74"/>
      <c r="F201" s="73"/>
      <c r="G201" s="75">
        <v>1715</v>
      </c>
      <c r="H201" s="76">
        <v>0</v>
      </c>
      <c r="I201" s="73"/>
      <c r="J201" s="73"/>
      <c r="K201" s="73" t="s">
        <v>834</v>
      </c>
      <c r="L201" s="83"/>
      <c r="M201" s="84">
        <v>46924.800000000003</v>
      </c>
      <c r="N201" s="84"/>
      <c r="O201" s="58"/>
    </row>
    <row r="202" spans="1:15" ht="25.5" x14ac:dyDescent="0.2">
      <c r="A202" s="126">
        <v>76</v>
      </c>
      <c r="B202" s="82">
        <v>38412</v>
      </c>
      <c r="C202" s="73" t="s">
        <v>366</v>
      </c>
      <c r="D202" s="73" t="s">
        <v>82</v>
      </c>
      <c r="E202" s="74" t="s">
        <v>614</v>
      </c>
      <c r="F202" s="73" t="s">
        <v>614</v>
      </c>
      <c r="G202" s="75">
        <v>1716</v>
      </c>
      <c r="H202" s="76">
        <v>0</v>
      </c>
      <c r="I202" s="73"/>
      <c r="J202" s="73" t="s">
        <v>647</v>
      </c>
      <c r="K202" s="73" t="s">
        <v>770</v>
      </c>
      <c r="L202" s="86" t="s">
        <v>695</v>
      </c>
      <c r="M202" s="87">
        <v>162457.59999999998</v>
      </c>
      <c r="N202" s="87"/>
      <c r="O202" s="57"/>
    </row>
    <row r="203" spans="1:15" x14ac:dyDescent="0.2">
      <c r="A203" s="124"/>
      <c r="B203" s="82">
        <v>38412</v>
      </c>
      <c r="C203" s="73" t="s">
        <v>366</v>
      </c>
      <c r="D203" s="73" t="s">
        <v>82</v>
      </c>
      <c r="E203" s="74"/>
      <c r="F203" s="73"/>
      <c r="G203" s="75">
        <v>1716</v>
      </c>
      <c r="H203" s="76">
        <v>0</v>
      </c>
      <c r="I203" s="73"/>
      <c r="J203" s="73"/>
      <c r="K203" s="73" t="s">
        <v>834</v>
      </c>
      <c r="L203" s="83"/>
      <c r="M203" s="84">
        <v>43152.800000000003</v>
      </c>
      <c r="N203" s="84"/>
      <c r="O203" s="58"/>
    </row>
    <row r="204" spans="1:15" x14ac:dyDescent="0.2">
      <c r="A204" s="125"/>
      <c r="B204" s="82">
        <v>38412</v>
      </c>
      <c r="C204" s="73" t="s">
        <v>366</v>
      </c>
      <c r="D204" s="73" t="s">
        <v>82</v>
      </c>
      <c r="E204" s="74"/>
      <c r="F204" s="73"/>
      <c r="G204" s="75">
        <v>1716</v>
      </c>
      <c r="H204" s="76">
        <v>0</v>
      </c>
      <c r="I204" s="73"/>
      <c r="J204" s="73"/>
      <c r="K204" s="73" t="s">
        <v>834</v>
      </c>
      <c r="L204" s="83"/>
      <c r="M204" s="84">
        <v>119304.79999999999</v>
      </c>
      <c r="N204" s="84"/>
      <c r="O204" s="58"/>
    </row>
    <row r="205" spans="1:15" ht="25.5" x14ac:dyDescent="0.2">
      <c r="A205" s="126">
        <v>77</v>
      </c>
      <c r="B205" s="82">
        <v>38537</v>
      </c>
      <c r="C205" s="73" t="s">
        <v>208</v>
      </c>
      <c r="D205" s="73"/>
      <c r="E205" s="74" t="s">
        <v>618</v>
      </c>
      <c r="F205" s="73" t="s">
        <v>622</v>
      </c>
      <c r="G205" s="75">
        <v>3567</v>
      </c>
      <c r="H205" s="76">
        <v>0</v>
      </c>
      <c r="I205" s="73"/>
      <c r="J205" s="73" t="s">
        <v>646</v>
      </c>
      <c r="K205" s="88" t="s">
        <v>771</v>
      </c>
      <c r="L205" s="86" t="s">
        <v>696</v>
      </c>
      <c r="M205" s="87">
        <v>96.9</v>
      </c>
      <c r="N205" s="87"/>
      <c r="O205" s="57"/>
    </row>
    <row r="206" spans="1:15" x14ac:dyDescent="0.2">
      <c r="A206" s="124"/>
      <c r="B206" s="82">
        <v>38537</v>
      </c>
      <c r="C206" s="73" t="s">
        <v>208</v>
      </c>
      <c r="D206" s="73" t="s">
        <v>82</v>
      </c>
      <c r="E206" s="74"/>
      <c r="F206" s="73"/>
      <c r="G206" s="75">
        <v>3567</v>
      </c>
      <c r="H206" s="76">
        <v>0</v>
      </c>
      <c r="I206" s="73"/>
      <c r="J206" s="73"/>
      <c r="K206" s="73" t="s">
        <v>835</v>
      </c>
      <c r="L206" s="83"/>
      <c r="M206" s="84">
        <v>24.97</v>
      </c>
      <c r="N206" s="84"/>
      <c r="O206" s="58"/>
    </row>
    <row r="207" spans="1:15" x14ac:dyDescent="0.2">
      <c r="A207" s="125"/>
      <c r="B207" s="82">
        <v>38537</v>
      </c>
      <c r="C207" s="73" t="s">
        <v>208</v>
      </c>
      <c r="D207" s="73" t="s">
        <v>29</v>
      </c>
      <c r="E207" s="74"/>
      <c r="F207" s="73"/>
      <c r="G207" s="75">
        <v>3567</v>
      </c>
      <c r="H207" s="76">
        <v>0</v>
      </c>
      <c r="I207" s="73"/>
      <c r="J207" s="73"/>
      <c r="K207" s="73" t="s">
        <v>835</v>
      </c>
      <c r="L207" s="83"/>
      <c r="M207" s="84">
        <v>71.930000000000007</v>
      </c>
      <c r="N207" s="84"/>
      <c r="O207" s="58"/>
    </row>
    <row r="208" spans="1:15" ht="25.5" x14ac:dyDescent="0.2">
      <c r="A208" s="126">
        <v>78</v>
      </c>
      <c r="B208" s="82">
        <v>38644</v>
      </c>
      <c r="C208" s="73" t="s">
        <v>269</v>
      </c>
      <c r="D208" s="73"/>
      <c r="E208" s="74" t="s">
        <v>618</v>
      </c>
      <c r="F208" s="73" t="s">
        <v>628</v>
      </c>
      <c r="G208" s="75">
        <v>718</v>
      </c>
      <c r="H208" s="76">
        <v>0</v>
      </c>
      <c r="I208" s="73"/>
      <c r="J208" s="73" t="s">
        <v>647</v>
      </c>
      <c r="K208" s="88" t="s">
        <v>772</v>
      </c>
      <c r="L208" s="86" t="s">
        <v>694</v>
      </c>
      <c r="M208" s="87">
        <v>9483557.709999999</v>
      </c>
      <c r="N208" s="87"/>
      <c r="O208" s="57"/>
    </row>
    <row r="209" spans="1:15" x14ac:dyDescent="0.2">
      <c r="A209" s="124"/>
      <c r="B209" s="82">
        <v>38644</v>
      </c>
      <c r="C209" s="73" t="s">
        <v>269</v>
      </c>
      <c r="D209" s="73" t="s">
        <v>82</v>
      </c>
      <c r="E209" s="74"/>
      <c r="F209" s="73"/>
      <c r="G209" s="75">
        <v>718</v>
      </c>
      <c r="H209" s="76">
        <v>0</v>
      </c>
      <c r="I209" s="73"/>
      <c r="J209" s="73"/>
      <c r="K209" s="73" t="s">
        <v>646</v>
      </c>
      <c r="L209" s="83"/>
      <c r="M209" s="84">
        <v>2014401.0200000003</v>
      </c>
      <c r="N209" s="84"/>
      <c r="O209" s="58"/>
    </row>
    <row r="210" spans="1:15" x14ac:dyDescent="0.2">
      <c r="A210" s="125"/>
      <c r="B210" s="82">
        <v>38644</v>
      </c>
      <c r="C210" s="73" t="s">
        <v>269</v>
      </c>
      <c r="D210" s="73" t="s">
        <v>29</v>
      </c>
      <c r="E210" s="74"/>
      <c r="F210" s="73"/>
      <c r="G210" s="75">
        <v>718</v>
      </c>
      <c r="H210" s="76">
        <v>0</v>
      </c>
      <c r="I210" s="73"/>
      <c r="J210" s="73"/>
      <c r="K210" s="73" t="s">
        <v>646</v>
      </c>
      <c r="L210" s="83"/>
      <c r="M210" s="84">
        <v>7469156.6899999995</v>
      </c>
      <c r="N210" s="84"/>
      <c r="O210" s="58"/>
    </row>
    <row r="211" spans="1:15" ht="25.5" x14ac:dyDescent="0.2">
      <c r="A211" s="126">
        <v>79</v>
      </c>
      <c r="B211" s="82">
        <v>39401</v>
      </c>
      <c r="C211" s="73" t="s">
        <v>106</v>
      </c>
      <c r="D211" s="73"/>
      <c r="E211" s="74" t="s">
        <v>617</v>
      </c>
      <c r="F211" s="73" t="s">
        <v>621</v>
      </c>
      <c r="G211" s="75">
        <v>340</v>
      </c>
      <c r="H211" s="76">
        <v>2</v>
      </c>
      <c r="I211" s="73"/>
      <c r="J211" s="73" t="s">
        <v>648</v>
      </c>
      <c r="K211" s="73" t="s">
        <v>773</v>
      </c>
      <c r="L211" s="86" t="s">
        <v>665</v>
      </c>
      <c r="M211" s="87">
        <v>13510.2</v>
      </c>
      <c r="N211" s="87"/>
      <c r="O211" s="57"/>
    </row>
    <row r="212" spans="1:15" x14ac:dyDescent="0.2">
      <c r="A212" s="125"/>
      <c r="B212" s="82">
        <v>39401</v>
      </c>
      <c r="C212" s="73" t="s">
        <v>106</v>
      </c>
      <c r="D212" s="73" t="s">
        <v>82</v>
      </c>
      <c r="E212" s="74"/>
      <c r="F212" s="73"/>
      <c r="G212" s="75">
        <v>340</v>
      </c>
      <c r="H212" s="76">
        <v>2</v>
      </c>
      <c r="I212" s="73"/>
      <c r="J212" s="73"/>
      <c r="K212" s="73" t="s">
        <v>836</v>
      </c>
      <c r="L212" s="83"/>
      <c r="M212" s="84">
        <v>13510.2</v>
      </c>
      <c r="N212" s="84"/>
      <c r="O212" s="58"/>
    </row>
    <row r="213" spans="1:15" ht="25.5" x14ac:dyDescent="0.2">
      <c r="A213" s="126">
        <v>80</v>
      </c>
      <c r="B213" s="82">
        <v>39595</v>
      </c>
      <c r="C213" s="73" t="s">
        <v>181</v>
      </c>
      <c r="D213" s="73"/>
      <c r="E213" s="74" t="s">
        <v>615</v>
      </c>
      <c r="F213" s="73" t="s">
        <v>615</v>
      </c>
      <c r="G213" s="75">
        <v>479</v>
      </c>
      <c r="H213" s="76">
        <v>15</v>
      </c>
      <c r="I213" s="73"/>
      <c r="J213" s="73" t="s">
        <v>647</v>
      </c>
      <c r="K213" s="73" t="s">
        <v>735</v>
      </c>
      <c r="L213" s="86" t="s">
        <v>675</v>
      </c>
      <c r="M213" s="87">
        <v>132300</v>
      </c>
      <c r="N213" s="87"/>
      <c r="O213" s="57"/>
    </row>
    <row r="214" spans="1:15" x14ac:dyDescent="0.2">
      <c r="A214" s="125"/>
      <c r="B214" s="82">
        <v>39595</v>
      </c>
      <c r="C214" s="73" t="s">
        <v>181</v>
      </c>
      <c r="D214" s="73" t="s">
        <v>82</v>
      </c>
      <c r="E214" s="74"/>
      <c r="F214" s="73"/>
      <c r="G214" s="75">
        <v>479</v>
      </c>
      <c r="H214" s="76">
        <v>15</v>
      </c>
      <c r="I214" s="73"/>
      <c r="J214" s="73"/>
      <c r="K214" s="73" t="s">
        <v>837</v>
      </c>
      <c r="L214" s="83"/>
      <c r="M214" s="84">
        <v>132300</v>
      </c>
      <c r="N214" s="84"/>
      <c r="O214" s="58"/>
    </row>
    <row r="215" spans="1:15" ht="25.5" x14ac:dyDescent="0.2">
      <c r="A215" s="126">
        <v>81</v>
      </c>
      <c r="B215" s="82">
        <v>41640</v>
      </c>
      <c r="C215" s="73" t="s">
        <v>338</v>
      </c>
      <c r="D215" s="73"/>
      <c r="E215" s="74" t="s">
        <v>615</v>
      </c>
      <c r="F215" s="88" t="s">
        <v>635</v>
      </c>
      <c r="G215" s="75">
        <v>363</v>
      </c>
      <c r="H215" s="76">
        <v>11</v>
      </c>
      <c r="I215" s="73"/>
      <c r="J215" s="73" t="s">
        <v>648</v>
      </c>
      <c r="K215" s="88" t="s">
        <v>774</v>
      </c>
      <c r="L215" s="86" t="s">
        <v>690</v>
      </c>
      <c r="M215" s="87">
        <v>31625.31</v>
      </c>
      <c r="N215" s="87"/>
      <c r="O215" s="57"/>
    </row>
    <row r="216" spans="1:15" x14ac:dyDescent="0.2">
      <c r="A216" s="125"/>
      <c r="B216" s="82">
        <v>41640</v>
      </c>
      <c r="C216" s="73" t="s">
        <v>338</v>
      </c>
      <c r="D216" s="73" t="s">
        <v>82</v>
      </c>
      <c r="E216" s="74"/>
      <c r="F216" s="73"/>
      <c r="G216" s="75">
        <v>363</v>
      </c>
      <c r="H216" s="76">
        <v>11</v>
      </c>
      <c r="I216" s="73"/>
      <c r="J216" s="73"/>
      <c r="K216" s="73" t="s">
        <v>382</v>
      </c>
      <c r="L216" s="83"/>
      <c r="M216" s="84">
        <v>31625.31</v>
      </c>
      <c r="N216" s="84"/>
      <c r="O216" s="58"/>
    </row>
    <row r="217" spans="1:15" ht="25.5" x14ac:dyDescent="0.2">
      <c r="A217" s="126">
        <v>82</v>
      </c>
      <c r="B217" s="82">
        <v>39595</v>
      </c>
      <c r="C217" s="73" t="s">
        <v>384</v>
      </c>
      <c r="D217" s="73" t="s">
        <v>29</v>
      </c>
      <c r="E217" s="74" t="s">
        <v>618</v>
      </c>
      <c r="F217" s="73" t="s">
        <v>632</v>
      </c>
      <c r="G217" s="75">
        <v>2691</v>
      </c>
      <c r="H217" s="76">
        <v>0</v>
      </c>
      <c r="I217" s="73" t="s">
        <v>643</v>
      </c>
      <c r="J217" s="73" t="s">
        <v>646</v>
      </c>
      <c r="K217" s="88" t="s">
        <v>775</v>
      </c>
      <c r="L217" s="86" t="s">
        <v>697</v>
      </c>
      <c r="M217" s="87">
        <v>1619069.16</v>
      </c>
      <c r="N217" s="80">
        <v>485720.74799999996</v>
      </c>
      <c r="O217" s="57"/>
    </row>
    <row r="218" spans="1:15" x14ac:dyDescent="0.2">
      <c r="A218" s="124"/>
      <c r="B218" s="82">
        <v>39595</v>
      </c>
      <c r="C218" s="73" t="s">
        <v>384</v>
      </c>
      <c r="D218" s="73"/>
      <c r="E218" s="74"/>
      <c r="F218" s="73"/>
      <c r="G218" s="75">
        <v>2691</v>
      </c>
      <c r="H218" s="76">
        <v>0</v>
      </c>
      <c r="I218" s="73"/>
      <c r="J218" s="73"/>
      <c r="K218" s="73" t="s">
        <v>838</v>
      </c>
      <c r="L218" s="83"/>
      <c r="M218" s="84">
        <v>407890.74</v>
      </c>
      <c r="N218" s="84"/>
      <c r="O218" s="58"/>
    </row>
    <row r="219" spans="1:15" x14ac:dyDescent="0.2">
      <c r="A219" s="125"/>
      <c r="B219" s="82">
        <v>39595</v>
      </c>
      <c r="C219" s="73" t="s">
        <v>384</v>
      </c>
      <c r="D219" s="73"/>
      <c r="E219" s="74"/>
      <c r="F219" s="73"/>
      <c r="G219" s="75">
        <v>2691</v>
      </c>
      <c r="H219" s="76">
        <v>0</v>
      </c>
      <c r="I219" s="73"/>
      <c r="J219" s="73"/>
      <c r="K219" s="73" t="s">
        <v>838</v>
      </c>
      <c r="L219" s="83"/>
      <c r="M219" s="84">
        <v>1211178.42</v>
      </c>
      <c r="N219" s="84"/>
      <c r="O219" s="58"/>
    </row>
    <row r="220" spans="1:15" ht="25.5" x14ac:dyDescent="0.2">
      <c r="A220" s="126">
        <v>83</v>
      </c>
      <c r="B220" s="82">
        <v>39595</v>
      </c>
      <c r="C220" s="73" t="s">
        <v>42</v>
      </c>
      <c r="D220" s="73" t="s">
        <v>82</v>
      </c>
      <c r="E220" s="74" t="s">
        <v>618</v>
      </c>
      <c r="F220" s="73" t="s">
        <v>618</v>
      </c>
      <c r="G220" s="75">
        <v>371</v>
      </c>
      <c r="H220" s="76">
        <v>8</v>
      </c>
      <c r="I220" s="73"/>
      <c r="J220" s="73" t="s">
        <v>647</v>
      </c>
      <c r="K220" s="73" t="s">
        <v>839</v>
      </c>
      <c r="L220" s="86" t="s">
        <v>658</v>
      </c>
      <c r="M220" s="87">
        <v>26880</v>
      </c>
      <c r="N220" s="87"/>
      <c r="O220" s="57"/>
    </row>
    <row r="221" spans="1:15" x14ac:dyDescent="0.2">
      <c r="A221" s="125"/>
      <c r="B221" s="82">
        <v>39595</v>
      </c>
      <c r="C221" s="73" t="s">
        <v>42</v>
      </c>
      <c r="D221" s="73"/>
      <c r="E221" s="74"/>
      <c r="F221" s="73"/>
      <c r="G221" s="75">
        <v>371</v>
      </c>
      <c r="H221" s="76">
        <v>8</v>
      </c>
      <c r="I221" s="73"/>
      <c r="J221" s="73"/>
      <c r="K221" s="73" t="s">
        <v>651</v>
      </c>
      <c r="L221" s="83"/>
      <c r="M221" s="84">
        <v>26880</v>
      </c>
      <c r="N221" s="84"/>
      <c r="O221" s="58"/>
    </row>
    <row r="222" spans="1:15" ht="25.5" x14ac:dyDescent="0.2">
      <c r="A222" s="126">
        <v>84</v>
      </c>
      <c r="B222" s="82">
        <v>39595</v>
      </c>
      <c r="C222" s="73" t="s">
        <v>214</v>
      </c>
      <c r="D222" s="73" t="s">
        <v>82</v>
      </c>
      <c r="E222" s="74" t="s">
        <v>618</v>
      </c>
      <c r="F222" s="73" t="s">
        <v>618</v>
      </c>
      <c r="G222" s="75">
        <v>310</v>
      </c>
      <c r="H222" s="76">
        <v>24</v>
      </c>
      <c r="I222" s="73"/>
      <c r="J222" s="73" t="s">
        <v>647</v>
      </c>
      <c r="K222" s="73" t="s">
        <v>720</v>
      </c>
      <c r="L222" s="86" t="s">
        <v>662</v>
      </c>
      <c r="M222" s="87">
        <v>634250</v>
      </c>
      <c r="N222" s="87"/>
      <c r="O222" s="57"/>
    </row>
    <row r="223" spans="1:15" x14ac:dyDescent="0.2">
      <c r="A223" s="125"/>
      <c r="B223" s="82">
        <v>39595</v>
      </c>
      <c r="C223" s="73" t="s">
        <v>214</v>
      </c>
      <c r="D223" s="73"/>
      <c r="E223" s="74"/>
      <c r="F223" s="73"/>
      <c r="G223" s="75">
        <v>310</v>
      </c>
      <c r="H223" s="76">
        <v>24</v>
      </c>
      <c r="I223" s="73"/>
      <c r="J223" s="73"/>
      <c r="K223" s="73" t="s">
        <v>651</v>
      </c>
      <c r="L223" s="83"/>
      <c r="M223" s="84">
        <v>634250</v>
      </c>
      <c r="N223" s="84"/>
      <c r="O223" s="58"/>
    </row>
    <row r="224" spans="1:15" ht="25.5" x14ac:dyDescent="0.2">
      <c r="A224" s="126">
        <v>85</v>
      </c>
      <c r="B224" s="82">
        <v>39595</v>
      </c>
      <c r="C224" s="73" t="s">
        <v>214</v>
      </c>
      <c r="D224" s="73" t="s">
        <v>82</v>
      </c>
      <c r="E224" s="74" t="s">
        <v>618</v>
      </c>
      <c r="F224" s="73" t="s">
        <v>618</v>
      </c>
      <c r="G224" s="75">
        <v>314</v>
      </c>
      <c r="H224" s="76">
        <v>1</v>
      </c>
      <c r="I224" s="73"/>
      <c r="J224" s="73" t="s">
        <v>647</v>
      </c>
      <c r="K224" s="73" t="s">
        <v>720</v>
      </c>
      <c r="L224" s="86" t="s">
        <v>662</v>
      </c>
      <c r="M224" s="87">
        <v>2262447.84</v>
      </c>
      <c r="N224" s="87"/>
      <c r="O224" s="57"/>
    </row>
    <row r="225" spans="1:15" x14ac:dyDescent="0.2">
      <c r="A225" s="125"/>
      <c r="B225" s="82">
        <v>39595</v>
      </c>
      <c r="C225" s="73" t="s">
        <v>214</v>
      </c>
      <c r="D225" s="73"/>
      <c r="E225" s="74"/>
      <c r="F225" s="73"/>
      <c r="G225" s="75">
        <v>314</v>
      </c>
      <c r="H225" s="76">
        <v>1</v>
      </c>
      <c r="I225" s="73"/>
      <c r="J225" s="73"/>
      <c r="K225" s="73" t="s">
        <v>650</v>
      </c>
      <c r="L225" s="83"/>
      <c r="M225" s="84">
        <v>2262447.84</v>
      </c>
      <c r="N225" s="84"/>
      <c r="O225" s="58"/>
    </row>
    <row r="226" spans="1:15" ht="25.5" x14ac:dyDescent="0.2">
      <c r="A226" s="126">
        <v>86</v>
      </c>
      <c r="B226" s="82">
        <v>39595</v>
      </c>
      <c r="C226" s="73" t="s">
        <v>214</v>
      </c>
      <c r="D226" s="73" t="s">
        <v>82</v>
      </c>
      <c r="E226" s="74" t="s">
        <v>618</v>
      </c>
      <c r="F226" s="73" t="s">
        <v>618</v>
      </c>
      <c r="G226" s="75">
        <v>315</v>
      </c>
      <c r="H226" s="76">
        <v>0</v>
      </c>
      <c r="I226" s="73"/>
      <c r="J226" s="73" t="s">
        <v>647</v>
      </c>
      <c r="K226" s="73" t="s">
        <v>720</v>
      </c>
      <c r="L226" s="86" t="s">
        <v>662</v>
      </c>
      <c r="M226" s="87">
        <v>703500</v>
      </c>
      <c r="N226" s="87"/>
      <c r="O226" s="57"/>
    </row>
    <row r="227" spans="1:15" x14ac:dyDescent="0.2">
      <c r="A227" s="125"/>
      <c r="B227" s="82">
        <v>39595</v>
      </c>
      <c r="C227" s="73" t="s">
        <v>214</v>
      </c>
      <c r="D227" s="73"/>
      <c r="E227" s="74"/>
      <c r="F227" s="73"/>
      <c r="G227" s="75">
        <v>315</v>
      </c>
      <c r="H227" s="76">
        <v>0</v>
      </c>
      <c r="I227" s="73"/>
      <c r="J227" s="73"/>
      <c r="K227" s="73" t="s">
        <v>650</v>
      </c>
      <c r="L227" s="83"/>
      <c r="M227" s="84">
        <v>703500</v>
      </c>
      <c r="N227" s="84"/>
      <c r="O227" s="58"/>
    </row>
    <row r="228" spans="1:15" ht="25.5" x14ac:dyDescent="0.2">
      <c r="A228" s="126">
        <v>87</v>
      </c>
      <c r="B228" s="82">
        <v>39595</v>
      </c>
      <c r="C228" s="73" t="s">
        <v>214</v>
      </c>
      <c r="D228" s="73" t="s">
        <v>82</v>
      </c>
      <c r="E228" s="74" t="s">
        <v>618</v>
      </c>
      <c r="F228" s="73" t="s">
        <v>618</v>
      </c>
      <c r="G228" s="75">
        <v>316</v>
      </c>
      <c r="H228" s="76">
        <v>1</v>
      </c>
      <c r="I228" s="73"/>
      <c r="J228" s="73" t="s">
        <v>647</v>
      </c>
      <c r="K228" s="73" t="s">
        <v>720</v>
      </c>
      <c r="L228" s="86" t="s">
        <v>662</v>
      </c>
      <c r="M228" s="87">
        <v>1347250</v>
      </c>
      <c r="N228" s="87"/>
      <c r="O228" s="57"/>
    </row>
    <row r="229" spans="1:15" x14ac:dyDescent="0.2">
      <c r="A229" s="125"/>
      <c r="B229" s="82">
        <v>39595</v>
      </c>
      <c r="C229" s="73" t="s">
        <v>214</v>
      </c>
      <c r="D229" s="73"/>
      <c r="E229" s="74"/>
      <c r="F229" s="73"/>
      <c r="G229" s="75">
        <v>316</v>
      </c>
      <c r="H229" s="76">
        <v>1</v>
      </c>
      <c r="I229" s="73"/>
      <c r="J229" s="73"/>
      <c r="K229" s="73" t="s">
        <v>650</v>
      </c>
      <c r="L229" s="83"/>
      <c r="M229" s="84">
        <v>1347250</v>
      </c>
      <c r="N229" s="84"/>
      <c r="O229" s="58"/>
    </row>
    <row r="230" spans="1:15" ht="25.5" x14ac:dyDescent="0.2">
      <c r="A230" s="126">
        <v>88</v>
      </c>
      <c r="B230" s="82">
        <v>39595</v>
      </c>
      <c r="C230" s="73" t="s">
        <v>214</v>
      </c>
      <c r="D230" s="73"/>
      <c r="E230" s="74" t="s">
        <v>618</v>
      </c>
      <c r="F230" s="73" t="s">
        <v>618</v>
      </c>
      <c r="G230" s="75">
        <v>428</v>
      </c>
      <c r="H230" s="76">
        <v>1</v>
      </c>
      <c r="I230" s="73"/>
      <c r="J230" s="73" t="s">
        <v>648</v>
      </c>
      <c r="K230" s="73" t="s">
        <v>776</v>
      </c>
      <c r="L230" s="86" t="s">
        <v>662</v>
      </c>
      <c r="M230" s="87">
        <v>28702.030000000002</v>
      </c>
      <c r="N230" s="87"/>
      <c r="O230" s="57"/>
    </row>
    <row r="231" spans="1:15" x14ac:dyDescent="0.2">
      <c r="A231" s="127"/>
      <c r="B231" s="82">
        <v>39595</v>
      </c>
      <c r="C231" s="73" t="s">
        <v>214</v>
      </c>
      <c r="D231" s="73" t="s">
        <v>82</v>
      </c>
      <c r="E231" s="74"/>
      <c r="F231" s="73"/>
      <c r="G231" s="75">
        <v>428</v>
      </c>
      <c r="H231" s="76">
        <v>1</v>
      </c>
      <c r="I231" s="73"/>
      <c r="J231" s="73"/>
      <c r="K231" s="73" t="s">
        <v>840</v>
      </c>
      <c r="L231" s="83"/>
      <c r="M231" s="84">
        <v>28702.030000000002</v>
      </c>
      <c r="N231" s="87"/>
      <c r="O231" s="57"/>
    </row>
    <row r="232" spans="1:15" x14ac:dyDescent="0.2">
      <c r="A232" s="125"/>
      <c r="B232" s="82">
        <v>39595</v>
      </c>
      <c r="C232" s="85" t="s">
        <v>214</v>
      </c>
      <c r="D232" s="85" t="s">
        <v>82</v>
      </c>
      <c r="E232" s="98"/>
      <c r="F232" s="98"/>
      <c r="G232" s="75">
        <v>428</v>
      </c>
      <c r="H232" s="99">
        <v>2</v>
      </c>
      <c r="I232" s="98"/>
      <c r="J232" s="98"/>
      <c r="K232" s="73" t="s">
        <v>840</v>
      </c>
      <c r="L232" s="98"/>
      <c r="M232" s="84">
        <v>15778.6</v>
      </c>
      <c r="N232" s="84"/>
      <c r="O232" s="58"/>
    </row>
    <row r="233" spans="1:15" ht="25.5" x14ac:dyDescent="0.2">
      <c r="A233" s="126">
        <v>89</v>
      </c>
      <c r="B233" s="82">
        <v>39595</v>
      </c>
      <c r="C233" s="73" t="s">
        <v>81</v>
      </c>
      <c r="D233" s="73"/>
      <c r="E233" s="74" t="s">
        <v>618</v>
      </c>
      <c r="F233" s="73" t="s">
        <v>623</v>
      </c>
      <c r="G233" s="75">
        <v>3</v>
      </c>
      <c r="H233" s="76">
        <v>4</v>
      </c>
      <c r="I233" s="73"/>
      <c r="J233" s="73" t="s">
        <v>647</v>
      </c>
      <c r="K233" s="73" t="s">
        <v>720</v>
      </c>
      <c r="L233" s="86" t="s">
        <v>662</v>
      </c>
      <c r="M233" s="87">
        <v>1103200</v>
      </c>
      <c r="N233" s="87"/>
      <c r="O233" s="57"/>
    </row>
    <row r="234" spans="1:15" x14ac:dyDescent="0.2">
      <c r="A234" s="125"/>
      <c r="B234" s="82">
        <v>39595</v>
      </c>
      <c r="C234" s="73" t="s">
        <v>81</v>
      </c>
      <c r="D234" s="73" t="s">
        <v>82</v>
      </c>
      <c r="E234" s="74"/>
      <c r="F234" s="73"/>
      <c r="G234" s="75">
        <v>3</v>
      </c>
      <c r="H234" s="76">
        <v>4</v>
      </c>
      <c r="I234" s="73"/>
      <c r="J234" s="73"/>
      <c r="K234" s="73" t="s">
        <v>651</v>
      </c>
      <c r="L234" s="83"/>
      <c r="M234" s="84">
        <v>1103200</v>
      </c>
      <c r="N234" s="84"/>
      <c r="O234" s="58"/>
    </row>
    <row r="235" spans="1:15" ht="25.5" x14ac:dyDescent="0.2">
      <c r="A235" s="126">
        <v>90</v>
      </c>
      <c r="B235" s="82">
        <v>39595</v>
      </c>
      <c r="C235" s="73" t="s">
        <v>81</v>
      </c>
      <c r="D235" s="73"/>
      <c r="E235" s="74" t="s">
        <v>618</v>
      </c>
      <c r="F235" s="73" t="s">
        <v>623</v>
      </c>
      <c r="G235" s="75">
        <v>305</v>
      </c>
      <c r="H235" s="76">
        <v>0</v>
      </c>
      <c r="I235" s="73"/>
      <c r="J235" s="73" t="s">
        <v>647</v>
      </c>
      <c r="K235" s="73" t="s">
        <v>720</v>
      </c>
      <c r="L235" s="86" t="s">
        <v>662</v>
      </c>
      <c r="M235" s="87">
        <v>452000</v>
      </c>
      <c r="N235" s="87"/>
      <c r="O235" s="57"/>
    </row>
    <row r="236" spans="1:15" x14ac:dyDescent="0.2">
      <c r="A236" s="125"/>
      <c r="B236" s="82">
        <v>39595</v>
      </c>
      <c r="C236" s="73" t="s">
        <v>81</v>
      </c>
      <c r="D236" s="73" t="s">
        <v>82</v>
      </c>
      <c r="E236" s="74"/>
      <c r="F236" s="73"/>
      <c r="G236" s="75">
        <v>305</v>
      </c>
      <c r="H236" s="76">
        <v>0</v>
      </c>
      <c r="I236" s="73"/>
      <c r="J236" s="73"/>
      <c r="K236" s="73" t="s">
        <v>650</v>
      </c>
      <c r="L236" s="83"/>
      <c r="M236" s="84">
        <v>452000</v>
      </c>
      <c r="N236" s="84"/>
      <c r="O236" s="58"/>
    </row>
    <row r="237" spans="1:15" ht="38.25" x14ac:dyDescent="0.2">
      <c r="A237" s="123">
        <v>91</v>
      </c>
      <c r="B237" s="71">
        <v>40239</v>
      </c>
      <c r="C237" s="72" t="s">
        <v>199</v>
      </c>
      <c r="D237" s="73"/>
      <c r="E237" s="74" t="s">
        <v>617</v>
      </c>
      <c r="F237" s="73" t="s">
        <v>625</v>
      </c>
      <c r="G237" s="75">
        <v>3261</v>
      </c>
      <c r="H237" s="76">
        <v>0</v>
      </c>
      <c r="I237" s="73" t="s">
        <v>404</v>
      </c>
      <c r="J237" s="72" t="s">
        <v>646</v>
      </c>
      <c r="K237" s="95" t="s">
        <v>778</v>
      </c>
      <c r="L237" s="86" t="s">
        <v>698</v>
      </c>
      <c r="M237" s="80">
        <v>1112325.7999999998</v>
      </c>
      <c r="N237" s="80"/>
      <c r="O237" s="57"/>
    </row>
    <row r="238" spans="1:15" x14ac:dyDescent="0.2">
      <c r="A238" s="125"/>
      <c r="B238" s="82">
        <v>40239</v>
      </c>
      <c r="C238" s="73" t="s">
        <v>199</v>
      </c>
      <c r="D238" s="73" t="s">
        <v>29</v>
      </c>
      <c r="E238" s="74"/>
      <c r="F238" s="73"/>
      <c r="G238" s="75">
        <v>3261</v>
      </c>
      <c r="H238" s="76">
        <v>0</v>
      </c>
      <c r="I238" s="73"/>
      <c r="J238" s="73"/>
      <c r="K238" s="73" t="s">
        <v>841</v>
      </c>
      <c r="L238" s="83"/>
      <c r="M238" s="84">
        <v>1112325.7999999998</v>
      </c>
      <c r="N238" s="84"/>
      <c r="O238" s="58"/>
    </row>
    <row r="239" spans="1:15" ht="25.5" x14ac:dyDescent="0.2">
      <c r="A239" s="123">
        <v>92</v>
      </c>
      <c r="B239" s="71">
        <v>42004</v>
      </c>
      <c r="C239" s="72" t="s">
        <v>409</v>
      </c>
      <c r="D239" s="73"/>
      <c r="E239" s="74" t="s">
        <v>617</v>
      </c>
      <c r="F239" s="73" t="s">
        <v>621</v>
      </c>
      <c r="G239" s="75">
        <v>5172</v>
      </c>
      <c r="H239" s="76">
        <v>0</v>
      </c>
      <c r="I239" s="73"/>
      <c r="J239" s="72" t="s">
        <v>646</v>
      </c>
      <c r="K239" s="77" t="s">
        <v>777</v>
      </c>
      <c r="L239" s="78" t="s">
        <v>699</v>
      </c>
      <c r="M239" s="80">
        <v>7353740.04</v>
      </c>
      <c r="N239" s="80"/>
      <c r="O239" s="57"/>
    </row>
    <row r="240" spans="1:15" x14ac:dyDescent="0.2">
      <c r="A240" s="124"/>
      <c r="B240" s="82">
        <v>42004</v>
      </c>
      <c r="C240" s="73" t="s">
        <v>409</v>
      </c>
      <c r="D240" s="73" t="s">
        <v>82</v>
      </c>
      <c r="E240" s="74"/>
      <c r="F240" s="73"/>
      <c r="G240" s="75">
        <v>5172</v>
      </c>
      <c r="H240" s="76">
        <v>0</v>
      </c>
      <c r="I240" s="73"/>
      <c r="J240" s="73"/>
      <c r="K240" s="77" t="s">
        <v>777</v>
      </c>
      <c r="L240" s="83"/>
      <c r="M240" s="84">
        <v>1755180.29</v>
      </c>
      <c r="N240" s="84"/>
      <c r="O240" s="58"/>
    </row>
    <row r="241" spans="1:15" x14ac:dyDescent="0.2">
      <c r="A241" s="125"/>
      <c r="B241" s="82">
        <v>42004</v>
      </c>
      <c r="C241" s="73" t="s">
        <v>409</v>
      </c>
      <c r="D241" s="73" t="s">
        <v>29</v>
      </c>
      <c r="E241" s="74"/>
      <c r="F241" s="73"/>
      <c r="G241" s="75">
        <v>5172</v>
      </c>
      <c r="H241" s="76">
        <v>0</v>
      </c>
      <c r="I241" s="73"/>
      <c r="J241" s="73"/>
      <c r="K241" s="77" t="s">
        <v>777</v>
      </c>
      <c r="L241" s="83"/>
      <c r="M241" s="84">
        <v>5598559.75</v>
      </c>
      <c r="N241" s="84"/>
      <c r="O241" s="58"/>
    </row>
    <row r="242" spans="1:15" ht="25.5" x14ac:dyDescent="0.2">
      <c r="A242" s="126">
        <v>93</v>
      </c>
      <c r="B242" s="82">
        <v>42121</v>
      </c>
      <c r="C242" s="73" t="s">
        <v>163</v>
      </c>
      <c r="D242" s="73"/>
      <c r="E242" s="74" t="s">
        <v>614</v>
      </c>
      <c r="F242" s="73" t="s">
        <v>614</v>
      </c>
      <c r="G242" s="75">
        <v>650</v>
      </c>
      <c r="H242" s="76">
        <v>0</v>
      </c>
      <c r="I242" s="73"/>
      <c r="J242" s="88" t="s">
        <v>652</v>
      </c>
      <c r="K242" s="88" t="s">
        <v>779</v>
      </c>
      <c r="L242" s="86" t="s">
        <v>700</v>
      </c>
      <c r="M242" s="87">
        <v>3450.3100000000004</v>
      </c>
      <c r="N242" s="87"/>
      <c r="O242" s="57"/>
    </row>
    <row r="243" spans="1:15" x14ac:dyDescent="0.2">
      <c r="A243" s="125"/>
      <c r="B243" s="82">
        <v>42121</v>
      </c>
      <c r="C243" s="73" t="s">
        <v>163</v>
      </c>
      <c r="D243" s="73" t="s">
        <v>82</v>
      </c>
      <c r="E243" s="74"/>
      <c r="F243" s="73"/>
      <c r="G243" s="75">
        <v>650</v>
      </c>
      <c r="H243" s="76">
        <v>0</v>
      </c>
      <c r="I243" s="73"/>
      <c r="J243" s="73"/>
      <c r="K243" s="88" t="s">
        <v>842</v>
      </c>
      <c r="L243" s="83"/>
      <c r="M243" s="84">
        <v>3450.3100000000004</v>
      </c>
      <c r="N243" s="84"/>
      <c r="O243" s="58"/>
    </row>
    <row r="244" spans="1:15" ht="25.5" x14ac:dyDescent="0.2">
      <c r="A244" s="126">
        <v>94</v>
      </c>
      <c r="B244" s="82">
        <v>35431</v>
      </c>
      <c r="C244" s="73" t="s">
        <v>181</v>
      </c>
      <c r="D244" s="73"/>
      <c r="E244" s="74" t="s">
        <v>615</v>
      </c>
      <c r="F244" s="73" t="s">
        <v>615</v>
      </c>
      <c r="G244" s="75">
        <v>479</v>
      </c>
      <c r="H244" s="76">
        <v>4</v>
      </c>
      <c r="I244" s="73"/>
      <c r="J244" s="73" t="s">
        <v>648</v>
      </c>
      <c r="K244" s="73" t="s">
        <v>780</v>
      </c>
      <c r="L244" s="86" t="s">
        <v>675</v>
      </c>
      <c r="M244" s="87">
        <v>60282</v>
      </c>
      <c r="N244" s="87"/>
      <c r="O244" s="57"/>
    </row>
    <row r="245" spans="1:15" x14ac:dyDescent="0.2">
      <c r="A245" s="125"/>
      <c r="B245" s="82">
        <v>35431</v>
      </c>
      <c r="C245" s="73" t="s">
        <v>181</v>
      </c>
      <c r="D245" s="73" t="s">
        <v>82</v>
      </c>
      <c r="E245" s="74"/>
      <c r="F245" s="73"/>
      <c r="G245" s="75">
        <v>479</v>
      </c>
      <c r="H245" s="76"/>
      <c r="I245" s="73"/>
      <c r="J245" s="73"/>
      <c r="K245" s="73" t="s">
        <v>650</v>
      </c>
      <c r="L245" s="83"/>
      <c r="M245" s="84">
        <v>60282</v>
      </c>
      <c r="N245" s="84"/>
      <c r="O245" s="58"/>
    </row>
    <row r="246" spans="1:15" ht="25.5" x14ac:dyDescent="0.2">
      <c r="A246" s="123">
        <v>95</v>
      </c>
      <c r="B246" s="71">
        <v>18787</v>
      </c>
      <c r="C246" s="72" t="s">
        <v>422</v>
      </c>
      <c r="D246" s="73"/>
      <c r="E246" s="74" t="s">
        <v>617</v>
      </c>
      <c r="F246" s="73" t="s">
        <v>621</v>
      </c>
      <c r="G246" s="75" t="s">
        <v>423</v>
      </c>
      <c r="H246" s="76">
        <v>0</v>
      </c>
      <c r="I246" s="73"/>
      <c r="J246" s="72" t="s">
        <v>646</v>
      </c>
      <c r="K246" s="77" t="s">
        <v>781</v>
      </c>
      <c r="L246" s="78" t="s">
        <v>701</v>
      </c>
      <c r="M246" s="80">
        <v>8008348.7400000002</v>
      </c>
      <c r="N246" s="80"/>
      <c r="O246" s="65"/>
    </row>
    <row r="247" spans="1:15" x14ac:dyDescent="0.2">
      <c r="A247" s="128"/>
      <c r="B247" s="71">
        <v>18787</v>
      </c>
      <c r="C247" s="72" t="s">
        <v>422</v>
      </c>
      <c r="D247" s="73" t="s">
        <v>29</v>
      </c>
      <c r="E247" s="74" t="s">
        <v>617</v>
      </c>
      <c r="F247" s="73" t="s">
        <v>621</v>
      </c>
      <c r="G247" s="75" t="s">
        <v>423</v>
      </c>
      <c r="H247" s="76">
        <v>0</v>
      </c>
      <c r="I247" s="73"/>
      <c r="J247" s="73"/>
      <c r="K247" s="73"/>
      <c r="L247" s="83"/>
      <c r="M247" s="84">
        <v>6172343.8600000003</v>
      </c>
      <c r="N247" s="84"/>
      <c r="O247" s="58"/>
    </row>
    <row r="248" spans="1:15" x14ac:dyDescent="0.2">
      <c r="A248" s="129"/>
      <c r="B248" s="71">
        <v>18787</v>
      </c>
      <c r="C248" s="72" t="s">
        <v>422</v>
      </c>
      <c r="D248" s="73" t="s">
        <v>82</v>
      </c>
      <c r="E248" s="74" t="s">
        <v>617</v>
      </c>
      <c r="F248" s="73" t="s">
        <v>621</v>
      </c>
      <c r="G248" s="98">
        <v>2575</v>
      </c>
      <c r="H248" s="98">
        <v>0</v>
      </c>
      <c r="I248" s="98"/>
      <c r="J248" s="98"/>
      <c r="K248" s="98"/>
      <c r="L248" s="98"/>
      <c r="M248" s="100">
        <v>1836004.8800000001</v>
      </c>
      <c r="N248" s="98"/>
      <c r="O248" s="55"/>
    </row>
    <row r="249" spans="1:15" ht="25.5" x14ac:dyDescent="0.2">
      <c r="A249" s="123">
        <v>96</v>
      </c>
      <c r="B249" s="71">
        <v>40179</v>
      </c>
      <c r="C249" s="72" t="s">
        <v>428</v>
      </c>
      <c r="D249" s="73"/>
      <c r="E249" s="74" t="s">
        <v>617</v>
      </c>
      <c r="F249" s="73" t="s">
        <v>633</v>
      </c>
      <c r="G249" s="75" t="s">
        <v>430</v>
      </c>
      <c r="H249" s="76">
        <v>0</v>
      </c>
      <c r="I249" s="73"/>
      <c r="J249" s="72" t="s">
        <v>646</v>
      </c>
      <c r="K249" s="77" t="s">
        <v>727</v>
      </c>
      <c r="L249" s="78" t="s">
        <v>702</v>
      </c>
      <c r="M249" s="80">
        <v>3225686.92</v>
      </c>
      <c r="N249" s="80"/>
      <c r="O249" s="65"/>
    </row>
    <row r="250" spans="1:15" x14ac:dyDescent="0.2">
      <c r="A250" s="128"/>
      <c r="B250" s="71">
        <v>40179</v>
      </c>
      <c r="C250" s="72" t="s">
        <v>428</v>
      </c>
      <c r="D250" s="73" t="s">
        <v>29</v>
      </c>
      <c r="E250" s="74" t="s">
        <v>617</v>
      </c>
      <c r="F250" s="73" t="s">
        <v>633</v>
      </c>
      <c r="G250" s="75" t="s">
        <v>430</v>
      </c>
      <c r="H250" s="76">
        <v>0</v>
      </c>
      <c r="I250" s="98"/>
      <c r="J250" s="98"/>
      <c r="K250" s="98"/>
      <c r="L250" s="98"/>
      <c r="M250" s="100">
        <v>2465646.2800000003</v>
      </c>
      <c r="N250" s="98"/>
      <c r="O250" s="55"/>
    </row>
    <row r="251" spans="1:15" x14ac:dyDescent="0.2">
      <c r="A251" s="130"/>
      <c r="B251" s="71">
        <v>40179</v>
      </c>
      <c r="C251" s="72" t="s">
        <v>428</v>
      </c>
      <c r="D251" s="73" t="s">
        <v>82</v>
      </c>
      <c r="E251" s="74" t="s">
        <v>617</v>
      </c>
      <c r="F251" s="73" t="s">
        <v>633</v>
      </c>
      <c r="G251" s="75" t="s">
        <v>430</v>
      </c>
      <c r="H251" s="76">
        <v>0</v>
      </c>
      <c r="I251" s="98"/>
      <c r="J251" s="98"/>
      <c r="K251" s="98"/>
      <c r="L251" s="98"/>
      <c r="M251" s="100">
        <v>760040.6399999999</v>
      </c>
      <c r="N251" s="98"/>
      <c r="O251" s="55"/>
    </row>
    <row r="252" spans="1:15" ht="25.5" x14ac:dyDescent="0.2">
      <c r="A252" s="123">
        <v>97</v>
      </c>
      <c r="B252" s="71">
        <v>36543</v>
      </c>
      <c r="C252" s="72" t="s">
        <v>436</v>
      </c>
      <c r="D252" s="73"/>
      <c r="E252" s="74" t="s">
        <v>617</v>
      </c>
      <c r="F252" s="73" t="s">
        <v>634</v>
      </c>
      <c r="G252" s="75" t="s">
        <v>438</v>
      </c>
      <c r="H252" s="76">
        <v>0</v>
      </c>
      <c r="I252" s="73"/>
      <c r="J252" s="72" t="s">
        <v>646</v>
      </c>
      <c r="K252" s="77" t="s">
        <v>727</v>
      </c>
      <c r="L252" s="78" t="s">
        <v>703</v>
      </c>
      <c r="M252" s="80">
        <v>8437086.8999999985</v>
      </c>
      <c r="N252" s="80"/>
      <c r="O252" s="65"/>
    </row>
    <row r="253" spans="1:15" x14ac:dyDescent="0.2">
      <c r="A253" s="131"/>
      <c r="B253" s="71">
        <v>36543</v>
      </c>
      <c r="C253" s="72" t="s">
        <v>436</v>
      </c>
      <c r="D253" s="73" t="s">
        <v>82</v>
      </c>
      <c r="E253" s="74" t="s">
        <v>617</v>
      </c>
      <c r="F253" s="73" t="s">
        <v>634</v>
      </c>
      <c r="G253" s="75" t="s">
        <v>438</v>
      </c>
      <c r="H253" s="76"/>
      <c r="I253" s="98"/>
      <c r="J253" s="98"/>
      <c r="K253" s="98"/>
      <c r="L253" s="98"/>
      <c r="M253" s="100">
        <v>6438829.4799999995</v>
      </c>
      <c r="N253" s="98"/>
      <c r="O253" s="55"/>
    </row>
    <row r="254" spans="1:15" x14ac:dyDescent="0.2">
      <c r="A254" s="130"/>
      <c r="B254" s="71">
        <v>36543</v>
      </c>
      <c r="C254" s="72" t="s">
        <v>436</v>
      </c>
      <c r="D254" s="73" t="s">
        <v>29</v>
      </c>
      <c r="E254" s="74" t="s">
        <v>617</v>
      </c>
      <c r="F254" s="73" t="s">
        <v>634</v>
      </c>
      <c r="G254" s="75" t="s">
        <v>438</v>
      </c>
      <c r="H254" s="98"/>
      <c r="I254" s="98"/>
      <c r="J254" s="98"/>
      <c r="K254" s="98"/>
      <c r="L254" s="98"/>
      <c r="M254" s="100">
        <v>1998257.42</v>
      </c>
      <c r="N254" s="98"/>
      <c r="O254" s="55"/>
    </row>
    <row r="255" spans="1:15" ht="25.5" x14ac:dyDescent="0.2">
      <c r="A255" s="123">
        <v>98</v>
      </c>
      <c r="B255" s="71">
        <v>36159</v>
      </c>
      <c r="C255" s="72" t="s">
        <v>444</v>
      </c>
      <c r="D255" s="73"/>
      <c r="E255" s="74" t="s">
        <v>617</v>
      </c>
      <c r="F255" s="88" t="s">
        <v>637</v>
      </c>
      <c r="G255" s="75" t="s">
        <v>446</v>
      </c>
      <c r="H255" s="76">
        <v>0</v>
      </c>
      <c r="I255" s="73" t="s">
        <v>447</v>
      </c>
      <c r="J255" s="72" t="s">
        <v>646</v>
      </c>
      <c r="K255" s="77" t="s">
        <v>727</v>
      </c>
      <c r="L255" s="78" t="s">
        <v>704</v>
      </c>
      <c r="M255" s="80">
        <v>2060345.6300000001</v>
      </c>
      <c r="N255" s="80">
        <v>618103.68900000001</v>
      </c>
      <c r="O255" s="65"/>
    </row>
    <row r="256" spans="1:15" ht="25.5" x14ac:dyDescent="0.2">
      <c r="A256" s="131"/>
      <c r="B256" s="71">
        <v>36159</v>
      </c>
      <c r="C256" s="72" t="s">
        <v>444</v>
      </c>
      <c r="D256" s="73" t="s">
        <v>29</v>
      </c>
      <c r="E256" s="74" t="s">
        <v>617</v>
      </c>
      <c r="F256" s="88" t="s">
        <v>637</v>
      </c>
      <c r="G256" s="75" t="s">
        <v>446</v>
      </c>
      <c r="H256" s="76">
        <v>0</v>
      </c>
      <c r="I256" s="101" t="s">
        <v>644</v>
      </c>
      <c r="J256" s="98"/>
      <c r="K256" s="98"/>
      <c r="L256" s="98"/>
      <c r="M256" s="100">
        <v>1581532.7100000002</v>
      </c>
      <c r="N256" s="98"/>
      <c r="O256" s="55"/>
    </row>
    <row r="257" spans="1:15" ht="25.5" x14ac:dyDescent="0.2">
      <c r="A257" s="130"/>
      <c r="B257" s="71">
        <v>36159</v>
      </c>
      <c r="C257" s="72" t="s">
        <v>444</v>
      </c>
      <c r="D257" s="73" t="s">
        <v>82</v>
      </c>
      <c r="E257" s="74" t="s">
        <v>617</v>
      </c>
      <c r="F257" s="88" t="s">
        <v>637</v>
      </c>
      <c r="G257" s="75" t="s">
        <v>446</v>
      </c>
      <c r="H257" s="76">
        <v>0</v>
      </c>
      <c r="I257" s="101" t="s">
        <v>644</v>
      </c>
      <c r="J257" s="98"/>
      <c r="K257" s="98"/>
      <c r="L257" s="98"/>
      <c r="M257" s="100">
        <v>478812.91999999993</v>
      </c>
      <c r="N257" s="98"/>
      <c r="O257" s="55"/>
    </row>
    <row r="258" spans="1:15" ht="25.5" x14ac:dyDescent="0.2">
      <c r="A258" s="70">
        <v>99</v>
      </c>
      <c r="B258" s="71">
        <v>40340</v>
      </c>
      <c r="C258" s="72" t="s">
        <v>452</v>
      </c>
      <c r="D258" s="73" t="s">
        <v>29</v>
      </c>
      <c r="E258" s="74" t="s">
        <v>617</v>
      </c>
      <c r="F258" s="88" t="s">
        <v>637</v>
      </c>
      <c r="G258" s="75">
        <v>1874</v>
      </c>
      <c r="H258" s="76">
        <v>0</v>
      </c>
      <c r="I258" s="73"/>
      <c r="J258" s="72" t="s">
        <v>646</v>
      </c>
      <c r="K258" s="77" t="s">
        <v>727</v>
      </c>
      <c r="L258" s="78" t="s">
        <v>705</v>
      </c>
      <c r="M258" s="80">
        <v>24309.120000000003</v>
      </c>
      <c r="N258" s="80"/>
      <c r="O258" s="65"/>
    </row>
    <row r="259" spans="1:15" ht="25.5" x14ac:dyDescent="0.2">
      <c r="A259" s="123">
        <v>100</v>
      </c>
      <c r="B259" s="71">
        <v>36369</v>
      </c>
      <c r="C259" s="72" t="s">
        <v>456</v>
      </c>
      <c r="D259" s="73"/>
      <c r="E259" s="74" t="s">
        <v>618</v>
      </c>
      <c r="F259" s="73" t="s">
        <v>618</v>
      </c>
      <c r="G259" s="75">
        <v>1344</v>
      </c>
      <c r="H259" s="76"/>
      <c r="I259" s="73"/>
      <c r="J259" s="72" t="s">
        <v>646</v>
      </c>
      <c r="K259" s="77" t="s">
        <v>782</v>
      </c>
      <c r="L259" s="78" t="s">
        <v>706</v>
      </c>
      <c r="M259" s="80">
        <v>31.380000000000003</v>
      </c>
      <c r="N259" s="80"/>
      <c r="O259" s="65"/>
    </row>
    <row r="260" spans="1:15" x14ac:dyDescent="0.2">
      <c r="A260" s="128"/>
      <c r="B260" s="71">
        <v>36369</v>
      </c>
      <c r="C260" s="72" t="s">
        <v>456</v>
      </c>
      <c r="D260" s="73" t="s">
        <v>29</v>
      </c>
      <c r="E260" s="74" t="s">
        <v>618</v>
      </c>
      <c r="F260" s="73" t="s">
        <v>618</v>
      </c>
      <c r="G260" s="75">
        <v>1344</v>
      </c>
      <c r="H260" s="76"/>
      <c r="I260" s="73"/>
      <c r="J260" s="72"/>
      <c r="K260" s="72"/>
      <c r="L260" s="79"/>
      <c r="M260" s="80">
        <v>23.94</v>
      </c>
      <c r="N260" s="80"/>
      <c r="O260" s="65"/>
    </row>
    <row r="261" spans="1:15" x14ac:dyDescent="0.2">
      <c r="A261" s="130"/>
      <c r="B261" s="71">
        <v>36369</v>
      </c>
      <c r="C261" s="72" t="s">
        <v>456</v>
      </c>
      <c r="D261" s="73" t="s">
        <v>82</v>
      </c>
      <c r="E261" s="74" t="s">
        <v>618</v>
      </c>
      <c r="F261" s="73" t="s">
        <v>618</v>
      </c>
      <c r="G261" s="75">
        <v>1344</v>
      </c>
      <c r="H261" s="98"/>
      <c r="I261" s="98"/>
      <c r="J261" s="98"/>
      <c r="K261" s="98"/>
      <c r="L261" s="98"/>
      <c r="M261" s="80">
        <v>7.44</v>
      </c>
      <c r="N261" s="98"/>
      <c r="O261" s="55"/>
    </row>
    <row r="262" spans="1:15" ht="25.5" x14ac:dyDescent="0.2">
      <c r="A262" s="123">
        <v>101</v>
      </c>
      <c r="B262" s="71">
        <v>37313</v>
      </c>
      <c r="C262" s="72" t="s">
        <v>462</v>
      </c>
      <c r="D262" s="73"/>
      <c r="E262" s="74" t="s">
        <v>618</v>
      </c>
      <c r="F262" s="73" t="s">
        <v>618</v>
      </c>
      <c r="G262" s="75" t="s">
        <v>463</v>
      </c>
      <c r="H262" s="76"/>
      <c r="I262" s="73"/>
      <c r="J262" s="72" t="s">
        <v>646</v>
      </c>
      <c r="K262" s="77" t="s">
        <v>783</v>
      </c>
      <c r="L262" s="78" t="s">
        <v>707</v>
      </c>
      <c r="M262" s="80">
        <v>1642793.3199999998</v>
      </c>
      <c r="N262" s="80"/>
      <c r="O262" s="66"/>
    </row>
    <row r="263" spans="1:15" x14ac:dyDescent="0.2">
      <c r="A263" s="131"/>
      <c r="B263" s="71">
        <v>37313</v>
      </c>
      <c r="C263" s="85" t="s">
        <v>462</v>
      </c>
      <c r="D263" s="85" t="s">
        <v>29</v>
      </c>
      <c r="E263" s="85" t="s">
        <v>618</v>
      </c>
      <c r="F263" s="85" t="s">
        <v>618</v>
      </c>
      <c r="G263" s="102" t="s">
        <v>463</v>
      </c>
      <c r="H263" s="98"/>
      <c r="I263" s="98"/>
      <c r="J263" s="98"/>
      <c r="K263" s="98"/>
      <c r="L263" s="98"/>
      <c r="M263" s="103">
        <v>1254559.94</v>
      </c>
      <c r="N263" s="98"/>
      <c r="O263" s="55"/>
    </row>
    <row r="264" spans="1:15" x14ac:dyDescent="0.2">
      <c r="A264" s="130"/>
      <c r="B264" s="71">
        <v>37313</v>
      </c>
      <c r="C264" s="85" t="s">
        <v>462</v>
      </c>
      <c r="D264" s="85" t="s">
        <v>82</v>
      </c>
      <c r="E264" s="85" t="s">
        <v>618</v>
      </c>
      <c r="F264" s="85" t="s">
        <v>618</v>
      </c>
      <c r="G264" s="102" t="s">
        <v>463</v>
      </c>
      <c r="H264" s="98"/>
      <c r="I264" s="98"/>
      <c r="J264" s="98"/>
      <c r="K264" s="98"/>
      <c r="L264" s="98"/>
      <c r="M264" s="103">
        <v>388233.38</v>
      </c>
      <c r="N264" s="98"/>
      <c r="O264" s="55"/>
    </row>
    <row r="265" spans="1:15" ht="51" x14ac:dyDescent="0.2">
      <c r="A265" s="123">
        <v>102</v>
      </c>
      <c r="B265" s="71">
        <v>38991</v>
      </c>
      <c r="C265" s="72" t="s">
        <v>469</v>
      </c>
      <c r="D265" s="73" t="s">
        <v>29</v>
      </c>
      <c r="E265" s="74" t="s">
        <v>615</v>
      </c>
      <c r="F265" s="88" t="s">
        <v>636</v>
      </c>
      <c r="G265" s="75">
        <v>466</v>
      </c>
      <c r="H265" s="76">
        <v>1</v>
      </c>
      <c r="I265" s="73" t="s">
        <v>645</v>
      </c>
      <c r="J265" s="72" t="s">
        <v>646</v>
      </c>
      <c r="K265" s="95" t="s">
        <v>784</v>
      </c>
      <c r="L265" s="78" t="s">
        <v>708</v>
      </c>
      <c r="M265" s="80">
        <v>2078271.0100000002</v>
      </c>
      <c r="N265" s="80"/>
      <c r="O265" s="57"/>
    </row>
    <row r="266" spans="1:15" x14ac:dyDescent="0.2">
      <c r="A266" s="124"/>
      <c r="B266" s="82">
        <v>33501</v>
      </c>
      <c r="C266" s="73" t="s">
        <v>469</v>
      </c>
      <c r="D266" s="73" t="s">
        <v>29</v>
      </c>
      <c r="E266" s="74"/>
      <c r="F266" s="73"/>
      <c r="G266" s="75" t="s">
        <v>476</v>
      </c>
      <c r="H266" s="76">
        <v>1</v>
      </c>
      <c r="I266" s="73"/>
      <c r="J266" s="73"/>
      <c r="K266" s="73" t="s">
        <v>843</v>
      </c>
      <c r="L266" s="83"/>
      <c r="M266" s="84">
        <v>1518232.11</v>
      </c>
      <c r="N266" s="84"/>
      <c r="O266" s="58"/>
    </row>
    <row r="267" spans="1:15" x14ac:dyDescent="0.2">
      <c r="A267" s="125"/>
      <c r="B267" s="82">
        <v>33501</v>
      </c>
      <c r="C267" s="73" t="s">
        <v>469</v>
      </c>
      <c r="D267" s="73" t="s">
        <v>82</v>
      </c>
      <c r="E267" s="74"/>
      <c r="F267" s="73"/>
      <c r="G267" s="75" t="s">
        <v>476</v>
      </c>
      <c r="H267" s="76">
        <v>1</v>
      </c>
      <c r="I267" s="73"/>
      <c r="J267" s="73"/>
      <c r="K267" s="73" t="s">
        <v>843</v>
      </c>
      <c r="L267" s="83"/>
      <c r="M267" s="84">
        <v>560038.9</v>
      </c>
      <c r="N267" s="84"/>
      <c r="O267" s="58"/>
    </row>
    <row r="268" spans="1:15" s="62" customFormat="1" ht="25.5" x14ac:dyDescent="0.2">
      <c r="A268" s="123">
        <v>103</v>
      </c>
      <c r="B268" s="75" t="s">
        <v>484</v>
      </c>
      <c r="C268" s="104" t="s">
        <v>478</v>
      </c>
      <c r="D268" s="73"/>
      <c r="E268" s="105" t="s">
        <v>615</v>
      </c>
      <c r="F268" s="73" t="s">
        <v>627</v>
      </c>
      <c r="G268" s="75" t="s">
        <v>463</v>
      </c>
      <c r="H268" s="76">
        <v>0</v>
      </c>
      <c r="I268" s="106"/>
      <c r="J268" s="107"/>
      <c r="K268" s="88" t="s">
        <v>844</v>
      </c>
      <c r="L268" s="107"/>
      <c r="M268" s="87">
        <v>2335173.14</v>
      </c>
      <c r="N268" s="108"/>
      <c r="O268" s="61"/>
    </row>
    <row r="269" spans="1:15" ht="25.5" x14ac:dyDescent="0.2">
      <c r="A269" s="124"/>
      <c r="B269" s="75" t="s">
        <v>484</v>
      </c>
      <c r="C269" s="104" t="s">
        <v>478</v>
      </c>
      <c r="D269" s="73" t="s">
        <v>29</v>
      </c>
      <c r="E269" s="105" t="s">
        <v>615</v>
      </c>
      <c r="F269" s="73" t="s">
        <v>627</v>
      </c>
      <c r="G269" s="75" t="s">
        <v>463</v>
      </c>
      <c r="H269" s="76">
        <v>0</v>
      </c>
      <c r="I269" s="96"/>
      <c r="J269" s="73"/>
      <c r="K269" s="88" t="s">
        <v>844</v>
      </c>
      <c r="L269" s="73"/>
      <c r="M269" s="84">
        <v>1709407.7600000002</v>
      </c>
      <c r="N269" s="109"/>
      <c r="O269" s="58"/>
    </row>
    <row r="270" spans="1:15" ht="25.5" x14ac:dyDescent="0.2">
      <c r="A270" s="125"/>
      <c r="B270" s="75" t="s">
        <v>484</v>
      </c>
      <c r="C270" s="104" t="s">
        <v>478</v>
      </c>
      <c r="D270" s="73" t="s">
        <v>82</v>
      </c>
      <c r="E270" s="105" t="s">
        <v>615</v>
      </c>
      <c r="F270" s="73" t="s">
        <v>627</v>
      </c>
      <c r="G270" s="75" t="s">
        <v>463</v>
      </c>
      <c r="H270" s="76">
        <v>0</v>
      </c>
      <c r="I270" s="96"/>
      <c r="J270" s="73"/>
      <c r="K270" s="88" t="s">
        <v>844</v>
      </c>
      <c r="L270" s="73"/>
      <c r="M270" s="84">
        <v>625765.38</v>
      </c>
      <c r="N270" s="109"/>
      <c r="O270" s="58"/>
    </row>
    <row r="271" spans="1:15" ht="25.5" x14ac:dyDescent="0.2">
      <c r="A271" s="123">
        <v>104</v>
      </c>
      <c r="B271" s="71">
        <v>36276</v>
      </c>
      <c r="C271" s="72" t="s">
        <v>486</v>
      </c>
      <c r="D271" s="73"/>
      <c r="E271" s="74" t="s">
        <v>614</v>
      </c>
      <c r="F271" s="88" t="s">
        <v>638</v>
      </c>
      <c r="G271" s="75">
        <v>776</v>
      </c>
      <c r="H271" s="76">
        <v>0</v>
      </c>
      <c r="I271" s="73"/>
      <c r="J271" s="72" t="s">
        <v>646</v>
      </c>
      <c r="K271" s="95" t="s">
        <v>785</v>
      </c>
      <c r="L271" s="78" t="s">
        <v>709</v>
      </c>
      <c r="M271" s="80">
        <v>1888282.2600000002</v>
      </c>
      <c r="N271" s="80"/>
      <c r="O271" s="57"/>
    </row>
    <row r="272" spans="1:15" x14ac:dyDescent="0.2">
      <c r="A272" s="124"/>
      <c r="B272" s="82">
        <v>36276</v>
      </c>
      <c r="C272" s="73" t="s">
        <v>486</v>
      </c>
      <c r="D272" s="73" t="s">
        <v>29</v>
      </c>
      <c r="E272" s="74"/>
      <c r="F272" s="73"/>
      <c r="G272" s="75" t="s">
        <v>494</v>
      </c>
      <c r="H272" s="76">
        <v>0</v>
      </c>
      <c r="I272" s="73"/>
      <c r="J272" s="73"/>
      <c r="K272" s="73" t="s">
        <v>845</v>
      </c>
      <c r="L272" s="83"/>
      <c r="M272" s="84">
        <v>1375031.36</v>
      </c>
      <c r="N272" s="84"/>
      <c r="O272" s="58"/>
    </row>
    <row r="273" spans="1:15" x14ac:dyDescent="0.2">
      <c r="A273" s="125"/>
      <c r="B273" s="82">
        <v>36276</v>
      </c>
      <c r="C273" s="73" t="s">
        <v>486</v>
      </c>
      <c r="D273" s="73" t="s">
        <v>82</v>
      </c>
      <c r="E273" s="74"/>
      <c r="F273" s="73"/>
      <c r="G273" s="75" t="s">
        <v>494</v>
      </c>
      <c r="H273" s="76">
        <v>0</v>
      </c>
      <c r="I273" s="73"/>
      <c r="J273" s="73"/>
      <c r="K273" s="73" t="s">
        <v>845</v>
      </c>
      <c r="L273" s="83"/>
      <c r="M273" s="84">
        <v>513250.9</v>
      </c>
      <c r="N273" s="84"/>
      <c r="O273" s="58"/>
    </row>
    <row r="274" spans="1:15" ht="25.5" x14ac:dyDescent="0.2">
      <c r="A274" s="126">
        <v>105</v>
      </c>
      <c r="B274" s="75" t="s">
        <v>496</v>
      </c>
      <c r="C274" s="104" t="s">
        <v>366</v>
      </c>
      <c r="D274" s="73"/>
      <c r="E274" s="74" t="s">
        <v>614</v>
      </c>
      <c r="F274" s="74" t="s">
        <v>614</v>
      </c>
      <c r="G274" s="75">
        <v>1068</v>
      </c>
      <c r="H274" s="76">
        <v>1</v>
      </c>
      <c r="I274" s="96"/>
      <c r="J274" s="73" t="s">
        <v>648</v>
      </c>
      <c r="K274" s="73" t="s">
        <v>786</v>
      </c>
      <c r="L274" s="88" t="s">
        <v>710</v>
      </c>
      <c r="M274" s="87">
        <v>5.16</v>
      </c>
      <c r="N274" s="87"/>
      <c r="O274" s="57"/>
    </row>
    <row r="275" spans="1:15" x14ac:dyDescent="0.2">
      <c r="A275" s="125"/>
      <c r="B275" s="75" t="s">
        <v>498</v>
      </c>
      <c r="C275" s="104" t="s">
        <v>366</v>
      </c>
      <c r="D275" s="73" t="s">
        <v>82</v>
      </c>
      <c r="E275" s="74"/>
      <c r="F275" s="74"/>
      <c r="G275" s="75" t="s">
        <v>499</v>
      </c>
      <c r="H275" s="76">
        <v>1</v>
      </c>
      <c r="I275" s="96"/>
      <c r="J275" s="73"/>
      <c r="K275" s="73" t="s">
        <v>648</v>
      </c>
      <c r="L275" s="73"/>
      <c r="M275" s="84">
        <v>5.16</v>
      </c>
      <c r="N275" s="84"/>
      <c r="O275" s="58"/>
    </row>
    <row r="276" spans="1:15" ht="25.5" x14ac:dyDescent="0.2">
      <c r="A276" s="70">
        <v>106</v>
      </c>
      <c r="B276" s="110" t="s">
        <v>496</v>
      </c>
      <c r="C276" s="111" t="s">
        <v>366</v>
      </c>
      <c r="D276" s="73" t="s">
        <v>82</v>
      </c>
      <c r="E276" s="74" t="s">
        <v>614</v>
      </c>
      <c r="F276" s="74" t="s">
        <v>614</v>
      </c>
      <c r="G276" s="75">
        <v>647</v>
      </c>
      <c r="H276" s="76"/>
      <c r="I276" s="96"/>
      <c r="J276" s="72" t="s">
        <v>647</v>
      </c>
      <c r="K276" s="77" t="s">
        <v>787</v>
      </c>
      <c r="L276" s="88" t="s">
        <v>710</v>
      </c>
      <c r="M276" s="80">
        <v>463900</v>
      </c>
      <c r="N276" s="80"/>
      <c r="O276" s="57"/>
    </row>
    <row r="277" spans="1:15" ht="25.5" x14ac:dyDescent="0.2">
      <c r="A277" s="70">
        <v>107</v>
      </c>
      <c r="B277" s="110" t="s">
        <v>496</v>
      </c>
      <c r="C277" s="112" t="s">
        <v>366</v>
      </c>
      <c r="D277" s="73" t="s">
        <v>82</v>
      </c>
      <c r="E277" s="74" t="s">
        <v>614</v>
      </c>
      <c r="F277" s="74" t="s">
        <v>614</v>
      </c>
      <c r="G277" s="75">
        <v>641</v>
      </c>
      <c r="H277" s="76">
        <v>1</v>
      </c>
      <c r="I277" s="96"/>
      <c r="J277" s="72" t="s">
        <v>649</v>
      </c>
      <c r="K277" s="77" t="s">
        <v>788</v>
      </c>
      <c r="L277" s="88" t="s">
        <v>710</v>
      </c>
      <c r="M277" s="80">
        <v>1144952</v>
      </c>
      <c r="N277" s="80"/>
      <c r="O277" s="57"/>
    </row>
    <row r="278" spans="1:15" ht="25.5" x14ac:dyDescent="0.2">
      <c r="A278" s="70">
        <v>108</v>
      </c>
      <c r="B278" s="110" t="s">
        <v>496</v>
      </c>
      <c r="C278" s="112" t="s">
        <v>366</v>
      </c>
      <c r="D278" s="73" t="s">
        <v>82</v>
      </c>
      <c r="E278" s="74" t="s">
        <v>614</v>
      </c>
      <c r="F278" s="74" t="s">
        <v>614</v>
      </c>
      <c r="G278" s="75">
        <v>641</v>
      </c>
      <c r="H278" s="76">
        <v>2</v>
      </c>
      <c r="I278" s="96"/>
      <c r="J278" s="95" t="s">
        <v>653</v>
      </c>
      <c r="K278" s="77" t="s">
        <v>789</v>
      </c>
      <c r="L278" s="88" t="s">
        <v>710</v>
      </c>
      <c r="M278" s="80">
        <v>3674</v>
      </c>
      <c r="N278" s="80"/>
      <c r="O278" s="57"/>
    </row>
    <row r="279" spans="1:15" ht="25.5" x14ac:dyDescent="0.2">
      <c r="A279" s="70">
        <v>109</v>
      </c>
      <c r="B279" s="110" t="s">
        <v>496</v>
      </c>
      <c r="C279" s="112" t="s">
        <v>366</v>
      </c>
      <c r="D279" s="73" t="s">
        <v>82</v>
      </c>
      <c r="E279" s="74" t="s">
        <v>614</v>
      </c>
      <c r="F279" s="74" t="s">
        <v>614</v>
      </c>
      <c r="G279" s="75">
        <v>641</v>
      </c>
      <c r="H279" s="76">
        <v>3</v>
      </c>
      <c r="I279" s="96"/>
      <c r="J279" s="95" t="s">
        <v>653</v>
      </c>
      <c r="K279" s="77" t="s">
        <v>789</v>
      </c>
      <c r="L279" s="88" t="s">
        <v>710</v>
      </c>
      <c r="M279" s="80">
        <v>501</v>
      </c>
      <c r="N279" s="80"/>
      <c r="O279" s="57"/>
    </row>
    <row r="280" spans="1:15" ht="25.5" x14ac:dyDescent="0.2">
      <c r="A280" s="70">
        <v>110</v>
      </c>
      <c r="B280" s="110" t="s">
        <v>483</v>
      </c>
      <c r="C280" s="79" t="s">
        <v>181</v>
      </c>
      <c r="D280" s="73" t="s">
        <v>29</v>
      </c>
      <c r="E280" s="74" t="s">
        <v>615</v>
      </c>
      <c r="F280" s="74" t="s">
        <v>615</v>
      </c>
      <c r="G280" s="75">
        <v>1809</v>
      </c>
      <c r="H280" s="76"/>
      <c r="I280" s="96"/>
      <c r="J280" s="72" t="s">
        <v>646</v>
      </c>
      <c r="K280" s="95" t="s">
        <v>790</v>
      </c>
      <c r="L280" s="78" t="s">
        <v>711</v>
      </c>
      <c r="M280" s="113">
        <v>46097.590000000004</v>
      </c>
      <c r="N280" s="113"/>
      <c r="O280" s="57"/>
    </row>
    <row r="281" spans="1:15" ht="51" x14ac:dyDescent="0.2">
      <c r="A281" s="123">
        <v>111</v>
      </c>
      <c r="B281" s="110" t="s">
        <v>510</v>
      </c>
      <c r="C281" s="112" t="s">
        <v>469</v>
      </c>
      <c r="D281" s="98"/>
      <c r="E281" s="74" t="s">
        <v>615</v>
      </c>
      <c r="F281" s="88" t="s">
        <v>636</v>
      </c>
      <c r="G281" s="75">
        <v>643</v>
      </c>
      <c r="H281" s="76"/>
      <c r="I281" s="96">
        <v>26</v>
      </c>
      <c r="J281" s="72" t="s">
        <v>646</v>
      </c>
      <c r="K281" s="77" t="s">
        <v>791</v>
      </c>
      <c r="L281" s="78" t="s">
        <v>708</v>
      </c>
      <c r="M281" s="80">
        <v>28502.15</v>
      </c>
      <c r="N281" s="80"/>
      <c r="O281" s="57"/>
    </row>
    <row r="282" spans="1:15" x14ac:dyDescent="0.2">
      <c r="A282" s="125"/>
      <c r="B282" s="75" t="s">
        <v>513</v>
      </c>
      <c r="C282" s="104" t="s">
        <v>469</v>
      </c>
      <c r="D282" s="73" t="s">
        <v>29</v>
      </c>
      <c r="E282" s="74"/>
      <c r="F282" s="73"/>
      <c r="G282" s="75" t="s">
        <v>514</v>
      </c>
      <c r="H282" s="76">
        <v>0</v>
      </c>
      <c r="I282" s="96"/>
      <c r="J282" s="73"/>
      <c r="K282" s="73" t="s">
        <v>846</v>
      </c>
      <c r="L282" s="83"/>
      <c r="M282" s="84">
        <v>28502.15</v>
      </c>
      <c r="N282" s="84"/>
      <c r="O282" s="58"/>
    </row>
    <row r="283" spans="1:15" ht="25.5" x14ac:dyDescent="0.2">
      <c r="A283" s="126">
        <v>112</v>
      </c>
      <c r="B283" s="75" t="s">
        <v>516</v>
      </c>
      <c r="C283" s="104" t="s">
        <v>112</v>
      </c>
      <c r="D283" s="73"/>
      <c r="E283" s="74" t="s">
        <v>617</v>
      </c>
      <c r="F283" s="73" t="s">
        <v>621</v>
      </c>
      <c r="G283" s="75">
        <v>3074</v>
      </c>
      <c r="H283" s="76">
        <v>5</v>
      </c>
      <c r="I283" s="96" t="s">
        <v>320</v>
      </c>
      <c r="J283" s="73" t="s">
        <v>646</v>
      </c>
      <c r="K283" s="73" t="s">
        <v>792</v>
      </c>
      <c r="L283" s="86" t="s">
        <v>666</v>
      </c>
      <c r="M283" s="87">
        <v>22097513.939999998</v>
      </c>
      <c r="N283" s="87"/>
      <c r="O283" s="57"/>
    </row>
    <row r="284" spans="1:15" x14ac:dyDescent="0.2">
      <c r="A284" s="124"/>
      <c r="B284" s="75" t="s">
        <v>519</v>
      </c>
      <c r="C284" s="104" t="s">
        <v>112</v>
      </c>
      <c r="D284" s="73" t="s">
        <v>29</v>
      </c>
      <c r="E284" s="74"/>
      <c r="F284" s="73"/>
      <c r="G284" s="75" t="s">
        <v>117</v>
      </c>
      <c r="H284" s="76">
        <v>5</v>
      </c>
      <c r="I284" s="96"/>
      <c r="J284" s="75"/>
      <c r="K284" s="73" t="s">
        <v>792</v>
      </c>
      <c r="L284" s="83"/>
      <c r="M284" s="84">
        <v>19183591.649999999</v>
      </c>
      <c r="N284" s="83"/>
      <c r="O284" s="58"/>
    </row>
    <row r="285" spans="1:15" x14ac:dyDescent="0.2">
      <c r="A285" s="125"/>
      <c r="B285" s="75" t="s">
        <v>519</v>
      </c>
      <c r="C285" s="104" t="s">
        <v>112</v>
      </c>
      <c r="D285" s="73" t="s">
        <v>82</v>
      </c>
      <c r="E285" s="74"/>
      <c r="F285" s="73"/>
      <c r="G285" s="75" t="s">
        <v>117</v>
      </c>
      <c r="H285" s="76">
        <v>5</v>
      </c>
      <c r="I285" s="96"/>
      <c r="J285" s="75"/>
      <c r="K285" s="73" t="s">
        <v>792</v>
      </c>
      <c r="L285" s="83"/>
      <c r="M285" s="84">
        <v>2913922.2899999996</v>
      </c>
      <c r="N285" s="83"/>
      <c r="O285" s="58"/>
    </row>
    <row r="286" spans="1:15" ht="25.5" x14ac:dyDescent="0.2">
      <c r="A286" s="126">
        <v>113</v>
      </c>
      <c r="B286" s="75" t="s">
        <v>524</v>
      </c>
      <c r="C286" s="104" t="s">
        <v>181</v>
      </c>
      <c r="D286" s="73"/>
      <c r="E286" s="74" t="s">
        <v>615</v>
      </c>
      <c r="F286" s="73" t="s">
        <v>615</v>
      </c>
      <c r="G286" s="75" t="s">
        <v>525</v>
      </c>
      <c r="H286" s="76">
        <v>3</v>
      </c>
      <c r="I286" s="98"/>
      <c r="J286" s="73" t="s">
        <v>646</v>
      </c>
      <c r="K286" s="73" t="s">
        <v>526</v>
      </c>
      <c r="L286" s="86" t="s">
        <v>712</v>
      </c>
      <c r="M286" s="87">
        <v>850926.34</v>
      </c>
      <c r="N286" s="87"/>
      <c r="O286" s="57"/>
    </row>
    <row r="287" spans="1:15" x14ac:dyDescent="0.2">
      <c r="A287" s="125"/>
      <c r="B287" s="75" t="s">
        <v>524</v>
      </c>
      <c r="C287" s="104" t="s">
        <v>181</v>
      </c>
      <c r="D287" s="73" t="s">
        <v>82</v>
      </c>
      <c r="E287" s="74"/>
      <c r="F287" s="73"/>
      <c r="G287" s="75" t="s">
        <v>525</v>
      </c>
      <c r="H287" s="76">
        <v>3</v>
      </c>
      <c r="I287" s="98"/>
      <c r="J287" s="73"/>
      <c r="K287" s="73" t="s">
        <v>526</v>
      </c>
      <c r="L287" s="83"/>
      <c r="M287" s="84">
        <v>850926.34</v>
      </c>
      <c r="N287" s="84"/>
      <c r="O287" s="58"/>
    </row>
    <row r="288" spans="1:15" ht="25.5" x14ac:dyDescent="0.2">
      <c r="A288" s="126">
        <v>114</v>
      </c>
      <c r="B288" s="75" t="s">
        <v>483</v>
      </c>
      <c r="C288" s="104" t="s">
        <v>112</v>
      </c>
      <c r="D288" s="73"/>
      <c r="E288" s="74" t="s">
        <v>617</v>
      </c>
      <c r="F288" s="73" t="s">
        <v>621</v>
      </c>
      <c r="G288" s="75" t="s">
        <v>530</v>
      </c>
      <c r="H288" s="76"/>
      <c r="I288" s="98"/>
      <c r="J288" s="73" t="s">
        <v>650</v>
      </c>
      <c r="K288" s="73" t="s">
        <v>793</v>
      </c>
      <c r="L288" s="86" t="s">
        <v>666</v>
      </c>
      <c r="M288" s="87">
        <v>5931111.6100000013</v>
      </c>
      <c r="N288" s="87"/>
      <c r="O288" s="57"/>
    </row>
    <row r="289" spans="1:15" x14ac:dyDescent="0.2">
      <c r="A289" s="124"/>
      <c r="B289" s="75" t="s">
        <v>483</v>
      </c>
      <c r="C289" s="104" t="s">
        <v>112</v>
      </c>
      <c r="D289" s="73" t="s">
        <v>29</v>
      </c>
      <c r="E289" s="74"/>
      <c r="F289" s="73"/>
      <c r="G289" s="75" t="s">
        <v>530</v>
      </c>
      <c r="H289" s="76">
        <v>0</v>
      </c>
      <c r="I289" s="76"/>
      <c r="J289" s="75"/>
      <c r="K289" s="73" t="s">
        <v>793</v>
      </c>
      <c r="L289" s="83"/>
      <c r="M289" s="84">
        <v>4353881.9300000006</v>
      </c>
      <c r="N289" s="84"/>
      <c r="O289" s="58"/>
    </row>
    <row r="290" spans="1:15" x14ac:dyDescent="0.2">
      <c r="A290" s="125"/>
      <c r="B290" s="75" t="s">
        <v>483</v>
      </c>
      <c r="C290" s="104" t="s">
        <v>112</v>
      </c>
      <c r="D290" s="73" t="s">
        <v>82</v>
      </c>
      <c r="E290" s="74"/>
      <c r="F290" s="73"/>
      <c r="G290" s="75" t="s">
        <v>530</v>
      </c>
      <c r="H290" s="76">
        <v>0</v>
      </c>
      <c r="I290" s="76"/>
      <c r="J290" s="75"/>
      <c r="K290" s="73" t="s">
        <v>793</v>
      </c>
      <c r="L290" s="83"/>
      <c r="M290" s="84">
        <v>1577229.6800000002</v>
      </c>
      <c r="N290" s="84"/>
      <c r="O290" s="58"/>
    </row>
    <row r="291" spans="1:15" ht="25.5" x14ac:dyDescent="0.2">
      <c r="A291" s="126">
        <v>115</v>
      </c>
      <c r="B291" s="75" t="s">
        <v>533</v>
      </c>
      <c r="C291" s="104" t="s">
        <v>112</v>
      </c>
      <c r="D291" s="73"/>
      <c r="E291" s="74" t="s">
        <v>617</v>
      </c>
      <c r="F291" s="73" t="s">
        <v>621</v>
      </c>
      <c r="G291" s="75" t="s">
        <v>534</v>
      </c>
      <c r="H291" s="76">
        <v>2</v>
      </c>
      <c r="I291" s="98"/>
      <c r="J291" s="73" t="s">
        <v>651</v>
      </c>
      <c r="K291" s="73" t="s">
        <v>794</v>
      </c>
      <c r="L291" s="86" t="s">
        <v>666</v>
      </c>
      <c r="M291" s="87">
        <v>950194.76</v>
      </c>
      <c r="N291" s="87"/>
      <c r="O291" s="57"/>
    </row>
    <row r="292" spans="1:15" x14ac:dyDescent="0.2">
      <c r="A292" s="125"/>
      <c r="B292" s="75" t="s">
        <v>533</v>
      </c>
      <c r="C292" s="104" t="s">
        <v>112</v>
      </c>
      <c r="D292" s="73" t="s">
        <v>82</v>
      </c>
      <c r="E292" s="74"/>
      <c r="F292" s="73"/>
      <c r="G292" s="75" t="s">
        <v>534</v>
      </c>
      <c r="H292" s="76">
        <v>2</v>
      </c>
      <c r="I292" s="98"/>
      <c r="J292" s="73"/>
      <c r="K292" s="73" t="s">
        <v>794</v>
      </c>
      <c r="L292" s="83"/>
      <c r="M292" s="84">
        <v>950194.76</v>
      </c>
      <c r="N292" s="84"/>
      <c r="O292" s="58"/>
    </row>
    <row r="293" spans="1:15" ht="25.5" x14ac:dyDescent="0.2">
      <c r="A293" s="126">
        <v>116</v>
      </c>
      <c r="B293" s="75" t="s">
        <v>538</v>
      </c>
      <c r="C293" s="104" t="s">
        <v>112</v>
      </c>
      <c r="D293" s="73"/>
      <c r="E293" s="74" t="s">
        <v>617</v>
      </c>
      <c r="F293" s="73" t="s">
        <v>621</v>
      </c>
      <c r="G293" s="75" t="s">
        <v>539</v>
      </c>
      <c r="H293" s="76">
        <v>3</v>
      </c>
      <c r="I293" s="76"/>
      <c r="J293" s="73" t="s">
        <v>648</v>
      </c>
      <c r="K293" s="73" t="s">
        <v>794</v>
      </c>
      <c r="L293" s="86" t="s">
        <v>666</v>
      </c>
      <c r="M293" s="87">
        <v>82143.67</v>
      </c>
      <c r="N293" s="87"/>
      <c r="O293" s="57"/>
    </row>
    <row r="294" spans="1:15" x14ac:dyDescent="0.2">
      <c r="A294" s="125"/>
      <c r="B294" s="75" t="s">
        <v>538</v>
      </c>
      <c r="C294" s="104" t="s">
        <v>112</v>
      </c>
      <c r="D294" s="73" t="s">
        <v>82</v>
      </c>
      <c r="E294" s="74"/>
      <c r="F294" s="73"/>
      <c r="G294" s="75" t="s">
        <v>539</v>
      </c>
      <c r="H294" s="76">
        <v>3</v>
      </c>
      <c r="I294" s="76"/>
      <c r="J294" s="73"/>
      <c r="K294" s="73" t="s">
        <v>648</v>
      </c>
      <c r="L294" s="83"/>
      <c r="M294" s="84">
        <v>82143.67</v>
      </c>
      <c r="N294" s="84"/>
      <c r="O294" s="58"/>
    </row>
    <row r="295" spans="1:15" ht="25.5" x14ac:dyDescent="0.2">
      <c r="A295" s="126">
        <v>117</v>
      </c>
      <c r="B295" s="75" t="s">
        <v>541</v>
      </c>
      <c r="C295" s="83" t="s">
        <v>112</v>
      </c>
      <c r="D295" s="73"/>
      <c r="E295" s="74" t="s">
        <v>617</v>
      </c>
      <c r="F295" s="73" t="s">
        <v>621</v>
      </c>
      <c r="G295" s="75" t="s">
        <v>539</v>
      </c>
      <c r="H295" s="76">
        <v>2</v>
      </c>
      <c r="I295" s="76"/>
      <c r="J295" s="73" t="s">
        <v>648</v>
      </c>
      <c r="K295" s="73" t="s">
        <v>795</v>
      </c>
      <c r="L295" s="86" t="s">
        <v>666</v>
      </c>
      <c r="M295" s="87">
        <v>346230</v>
      </c>
      <c r="N295" s="87"/>
      <c r="O295" s="57"/>
    </row>
    <row r="296" spans="1:15" x14ac:dyDescent="0.2">
      <c r="A296" s="125"/>
      <c r="B296" s="75" t="s">
        <v>541</v>
      </c>
      <c r="C296" s="104" t="s">
        <v>112</v>
      </c>
      <c r="D296" s="73" t="s">
        <v>82</v>
      </c>
      <c r="E296" s="74"/>
      <c r="F296" s="73"/>
      <c r="G296" s="75" t="s">
        <v>539</v>
      </c>
      <c r="H296" s="76">
        <v>2</v>
      </c>
      <c r="I296" s="76"/>
      <c r="J296" s="73"/>
      <c r="K296" s="73" t="s">
        <v>648</v>
      </c>
      <c r="L296" s="83"/>
      <c r="M296" s="84">
        <v>346230</v>
      </c>
      <c r="N296" s="84"/>
      <c r="O296" s="58"/>
    </row>
    <row r="297" spans="1:15" ht="25.5" x14ac:dyDescent="0.2">
      <c r="A297" s="126">
        <v>118</v>
      </c>
      <c r="B297" s="75" t="s">
        <v>483</v>
      </c>
      <c r="C297" s="104" t="s">
        <v>137</v>
      </c>
      <c r="D297" s="73"/>
      <c r="E297" s="74" t="s">
        <v>617</v>
      </c>
      <c r="F297" s="73" t="s">
        <v>621</v>
      </c>
      <c r="G297" s="75" t="s">
        <v>543</v>
      </c>
      <c r="H297" s="76"/>
      <c r="I297" s="76"/>
      <c r="J297" s="73" t="s">
        <v>646</v>
      </c>
      <c r="K297" s="73" t="s">
        <v>727</v>
      </c>
      <c r="L297" s="86" t="s">
        <v>669</v>
      </c>
      <c r="M297" s="87">
        <v>25665.179999999997</v>
      </c>
      <c r="N297" s="87"/>
      <c r="O297" s="57"/>
    </row>
    <row r="298" spans="1:15" x14ac:dyDescent="0.2">
      <c r="A298" s="124"/>
      <c r="B298" s="75" t="s">
        <v>483</v>
      </c>
      <c r="C298" s="104" t="s">
        <v>137</v>
      </c>
      <c r="D298" s="73" t="s">
        <v>29</v>
      </c>
      <c r="E298" s="74"/>
      <c r="F298" s="73"/>
      <c r="G298" s="75" t="s">
        <v>543</v>
      </c>
      <c r="H298" s="76">
        <v>0</v>
      </c>
      <c r="I298" s="76"/>
      <c r="J298" s="76"/>
      <c r="K298" s="73" t="s">
        <v>646</v>
      </c>
      <c r="L298" s="83"/>
      <c r="M298" s="84">
        <v>18669.539999999997</v>
      </c>
      <c r="N298" s="84"/>
      <c r="O298" s="58"/>
    </row>
    <row r="299" spans="1:15" x14ac:dyDescent="0.2">
      <c r="A299" s="125"/>
      <c r="B299" s="75" t="s">
        <v>483</v>
      </c>
      <c r="C299" s="104" t="s">
        <v>137</v>
      </c>
      <c r="D299" s="73" t="s">
        <v>82</v>
      </c>
      <c r="E299" s="74"/>
      <c r="F299" s="73"/>
      <c r="G299" s="75" t="s">
        <v>543</v>
      </c>
      <c r="H299" s="76">
        <v>0</v>
      </c>
      <c r="I299" s="76"/>
      <c r="J299" s="76"/>
      <c r="K299" s="73" t="s">
        <v>646</v>
      </c>
      <c r="L299" s="83"/>
      <c r="M299" s="84">
        <v>6995.6399999999994</v>
      </c>
      <c r="N299" s="84"/>
      <c r="O299" s="58"/>
    </row>
    <row r="300" spans="1:15" ht="25.5" x14ac:dyDescent="0.2">
      <c r="A300" s="126">
        <v>119</v>
      </c>
      <c r="B300" s="75" t="s">
        <v>483</v>
      </c>
      <c r="C300" s="104" t="s">
        <v>99</v>
      </c>
      <c r="D300" s="73"/>
      <c r="E300" s="74" t="s">
        <v>617</v>
      </c>
      <c r="F300" s="73" t="s">
        <v>621</v>
      </c>
      <c r="G300" s="75" t="s">
        <v>545</v>
      </c>
      <c r="H300" s="76"/>
      <c r="I300" s="76"/>
      <c r="J300" s="73" t="s">
        <v>646</v>
      </c>
      <c r="K300" s="73" t="s">
        <v>796</v>
      </c>
      <c r="L300" s="86" t="s">
        <v>664</v>
      </c>
      <c r="M300" s="87">
        <v>26761.239999999998</v>
      </c>
      <c r="N300" s="87"/>
      <c r="O300" s="57"/>
    </row>
    <row r="301" spans="1:15" x14ac:dyDescent="0.2">
      <c r="A301" s="124"/>
      <c r="B301" s="75" t="s">
        <v>483</v>
      </c>
      <c r="C301" s="104" t="s">
        <v>99</v>
      </c>
      <c r="D301" s="73" t="s">
        <v>29</v>
      </c>
      <c r="E301" s="74"/>
      <c r="F301" s="73"/>
      <c r="G301" s="75" t="s">
        <v>545</v>
      </c>
      <c r="H301" s="76">
        <v>0</v>
      </c>
      <c r="I301" s="76"/>
      <c r="J301" s="76"/>
      <c r="K301" s="76" t="s">
        <v>847</v>
      </c>
      <c r="L301" s="83"/>
      <c r="M301" s="84">
        <v>19466.509999999998</v>
      </c>
      <c r="N301" s="84"/>
      <c r="O301" s="58"/>
    </row>
    <row r="302" spans="1:15" x14ac:dyDescent="0.2">
      <c r="A302" s="125"/>
      <c r="B302" s="75" t="s">
        <v>483</v>
      </c>
      <c r="C302" s="104" t="s">
        <v>99</v>
      </c>
      <c r="D302" s="73" t="s">
        <v>82</v>
      </c>
      <c r="E302" s="74"/>
      <c r="F302" s="73"/>
      <c r="G302" s="75" t="s">
        <v>545</v>
      </c>
      <c r="H302" s="76">
        <v>0</v>
      </c>
      <c r="I302" s="76"/>
      <c r="J302" s="76"/>
      <c r="K302" s="76" t="s">
        <v>847</v>
      </c>
      <c r="L302" s="83"/>
      <c r="M302" s="84">
        <v>7294.73</v>
      </c>
      <c r="N302" s="84"/>
      <c r="O302" s="58"/>
    </row>
    <row r="303" spans="1:15" ht="25.5" x14ac:dyDescent="0.2">
      <c r="A303" s="126">
        <v>120</v>
      </c>
      <c r="B303" s="75" t="s">
        <v>547</v>
      </c>
      <c r="C303" s="104" t="s">
        <v>330</v>
      </c>
      <c r="D303" s="73"/>
      <c r="E303" s="74" t="s">
        <v>617</v>
      </c>
      <c r="F303" s="73" t="s">
        <v>631</v>
      </c>
      <c r="G303" s="75" t="s">
        <v>548</v>
      </c>
      <c r="H303" s="76"/>
      <c r="I303" s="76"/>
      <c r="J303" s="73" t="s">
        <v>646</v>
      </c>
      <c r="K303" s="73" t="s">
        <v>797</v>
      </c>
      <c r="L303" s="86" t="s">
        <v>689</v>
      </c>
      <c r="M303" s="87">
        <v>164039.65999999997</v>
      </c>
      <c r="N303" s="87"/>
      <c r="O303" s="57"/>
    </row>
    <row r="304" spans="1:15" x14ac:dyDescent="0.2">
      <c r="A304" s="124"/>
      <c r="B304" s="75" t="s">
        <v>547</v>
      </c>
      <c r="C304" s="104" t="s">
        <v>330</v>
      </c>
      <c r="D304" s="73" t="s">
        <v>29</v>
      </c>
      <c r="E304" s="74"/>
      <c r="F304" s="73"/>
      <c r="G304" s="75" t="s">
        <v>548</v>
      </c>
      <c r="H304" s="76">
        <v>0</v>
      </c>
      <c r="I304" s="76"/>
      <c r="J304" s="76"/>
      <c r="K304" s="76" t="s">
        <v>848</v>
      </c>
      <c r="L304" s="83"/>
      <c r="M304" s="84">
        <v>119301.57999999999</v>
      </c>
      <c r="N304" s="84"/>
      <c r="O304" s="58"/>
    </row>
    <row r="305" spans="1:16" x14ac:dyDescent="0.2">
      <c r="A305" s="125"/>
      <c r="B305" s="75" t="s">
        <v>547</v>
      </c>
      <c r="C305" s="104" t="s">
        <v>330</v>
      </c>
      <c r="D305" s="73" t="s">
        <v>82</v>
      </c>
      <c r="E305" s="74"/>
      <c r="F305" s="73"/>
      <c r="G305" s="75" t="s">
        <v>548</v>
      </c>
      <c r="H305" s="76">
        <v>0</v>
      </c>
      <c r="I305" s="76"/>
      <c r="J305" s="76"/>
      <c r="K305" s="76" t="s">
        <v>848</v>
      </c>
      <c r="L305" s="83"/>
      <c r="M305" s="84">
        <v>44738.080000000002</v>
      </c>
      <c r="N305" s="84"/>
      <c r="O305" s="58"/>
    </row>
    <row r="306" spans="1:16" ht="25.5" x14ac:dyDescent="0.2">
      <c r="A306" s="126">
        <v>121</v>
      </c>
      <c r="B306" s="75" t="s">
        <v>550</v>
      </c>
      <c r="C306" s="104" t="s">
        <v>90</v>
      </c>
      <c r="D306" s="73"/>
      <c r="E306" s="74" t="s">
        <v>617</v>
      </c>
      <c r="F306" s="73" t="s">
        <v>624</v>
      </c>
      <c r="G306" s="75" t="s">
        <v>551</v>
      </c>
      <c r="H306" s="76">
        <v>4</v>
      </c>
      <c r="I306" s="76"/>
      <c r="J306" s="73" t="s">
        <v>651</v>
      </c>
      <c r="K306" s="73" t="s">
        <v>798</v>
      </c>
      <c r="L306" s="86" t="s">
        <v>663</v>
      </c>
      <c r="M306" s="87">
        <v>9754.76</v>
      </c>
      <c r="N306" s="87"/>
      <c r="O306" s="57"/>
    </row>
    <row r="307" spans="1:16" x14ac:dyDescent="0.2">
      <c r="A307" s="125"/>
      <c r="B307" s="75" t="s">
        <v>550</v>
      </c>
      <c r="C307" s="104" t="s">
        <v>90</v>
      </c>
      <c r="D307" s="73" t="s">
        <v>82</v>
      </c>
      <c r="E307" s="74"/>
      <c r="F307" s="73"/>
      <c r="G307" s="75" t="s">
        <v>551</v>
      </c>
      <c r="H307" s="76">
        <v>4</v>
      </c>
      <c r="I307" s="76"/>
      <c r="J307" s="73"/>
      <c r="K307" s="73" t="s">
        <v>651</v>
      </c>
      <c r="L307" s="83"/>
      <c r="M307" s="84">
        <v>9754.76</v>
      </c>
      <c r="N307" s="84"/>
      <c r="O307" s="58"/>
    </row>
    <row r="308" spans="1:16" ht="25.5" x14ac:dyDescent="0.2">
      <c r="A308" s="126">
        <v>122</v>
      </c>
      <c r="B308" s="75" t="s">
        <v>496</v>
      </c>
      <c r="C308" s="104" t="s">
        <v>366</v>
      </c>
      <c r="D308" s="73"/>
      <c r="E308" s="74" t="s">
        <v>614</v>
      </c>
      <c r="F308" s="73" t="s">
        <v>614</v>
      </c>
      <c r="G308" s="75">
        <v>432</v>
      </c>
      <c r="H308" s="76">
        <v>1</v>
      </c>
      <c r="I308" s="76"/>
      <c r="J308" s="73" t="s">
        <v>646</v>
      </c>
      <c r="K308" s="88" t="s">
        <v>799</v>
      </c>
      <c r="L308" s="86" t="s">
        <v>710</v>
      </c>
      <c r="M308" s="87">
        <v>143924.65000000002</v>
      </c>
      <c r="N308" s="87"/>
      <c r="O308" s="57"/>
    </row>
    <row r="309" spans="1:16" x14ac:dyDescent="0.2">
      <c r="A309" s="124"/>
      <c r="B309" s="75" t="s">
        <v>483</v>
      </c>
      <c r="C309" s="104" t="s">
        <v>366</v>
      </c>
      <c r="D309" s="73" t="s">
        <v>29</v>
      </c>
      <c r="E309" s="74"/>
      <c r="F309" s="73"/>
      <c r="G309" s="75">
        <v>432</v>
      </c>
      <c r="H309" s="76">
        <v>1</v>
      </c>
      <c r="I309" s="76"/>
      <c r="J309" s="76"/>
      <c r="K309" s="73" t="s">
        <v>646</v>
      </c>
      <c r="L309" s="76"/>
      <c r="M309" s="84">
        <v>105889.43000000001</v>
      </c>
      <c r="N309" s="84"/>
      <c r="O309" s="58"/>
    </row>
    <row r="310" spans="1:16" x14ac:dyDescent="0.2">
      <c r="A310" s="125"/>
      <c r="B310" s="75" t="s">
        <v>483</v>
      </c>
      <c r="C310" s="104" t="s">
        <v>366</v>
      </c>
      <c r="D310" s="73" t="s">
        <v>82</v>
      </c>
      <c r="E310" s="74"/>
      <c r="F310" s="73"/>
      <c r="G310" s="75">
        <v>432</v>
      </c>
      <c r="H310" s="76">
        <v>1</v>
      </c>
      <c r="I310" s="76"/>
      <c r="J310" s="76"/>
      <c r="K310" s="73" t="s">
        <v>646</v>
      </c>
      <c r="L310" s="76"/>
      <c r="M310" s="84">
        <v>38035.22</v>
      </c>
      <c r="N310" s="84"/>
      <c r="O310" s="58"/>
    </row>
    <row r="311" spans="1:16" ht="25.5" x14ac:dyDescent="0.2">
      <c r="A311" s="126">
        <v>123</v>
      </c>
      <c r="B311" s="75" t="s">
        <v>496</v>
      </c>
      <c r="C311" s="104" t="s">
        <v>557</v>
      </c>
      <c r="D311" s="73"/>
      <c r="E311" s="74" t="s">
        <v>614</v>
      </c>
      <c r="F311" s="73" t="s">
        <v>614</v>
      </c>
      <c r="G311" s="75" t="s">
        <v>558</v>
      </c>
      <c r="H311" s="76"/>
      <c r="I311" s="76">
        <v>3</v>
      </c>
      <c r="J311" s="73" t="s">
        <v>646</v>
      </c>
      <c r="K311" s="88" t="s">
        <v>800</v>
      </c>
      <c r="L311" s="86" t="s">
        <v>713</v>
      </c>
      <c r="M311" s="87">
        <v>579569.43000000005</v>
      </c>
      <c r="N311" s="87"/>
      <c r="O311" s="57"/>
    </row>
    <row r="312" spans="1:16" x14ac:dyDescent="0.2">
      <c r="A312" s="124"/>
      <c r="B312" s="75" t="s">
        <v>562</v>
      </c>
      <c r="C312" s="104" t="s">
        <v>563</v>
      </c>
      <c r="D312" s="73" t="s">
        <v>29</v>
      </c>
      <c r="E312" s="74"/>
      <c r="F312" s="73"/>
      <c r="G312" s="75" t="s">
        <v>558</v>
      </c>
      <c r="H312" s="76">
        <v>0</v>
      </c>
      <c r="I312" s="76"/>
      <c r="J312" s="76"/>
      <c r="K312" s="76" t="s">
        <v>849</v>
      </c>
      <c r="L312" s="76"/>
      <c r="M312" s="84">
        <v>428377.35000000003</v>
      </c>
      <c r="N312" s="84"/>
      <c r="O312" s="58"/>
    </row>
    <row r="313" spans="1:16" x14ac:dyDescent="0.2">
      <c r="A313" s="125"/>
      <c r="B313" s="75" t="s">
        <v>562</v>
      </c>
      <c r="C313" s="104" t="s">
        <v>563</v>
      </c>
      <c r="D313" s="73" t="s">
        <v>82</v>
      </c>
      <c r="E313" s="74"/>
      <c r="F313" s="73"/>
      <c r="G313" s="75" t="s">
        <v>558</v>
      </c>
      <c r="H313" s="76">
        <v>0</v>
      </c>
      <c r="I313" s="76"/>
      <c r="J313" s="76"/>
      <c r="K313" s="76" t="s">
        <v>849</v>
      </c>
      <c r="L313" s="76"/>
      <c r="M313" s="84">
        <v>151192.08000000002</v>
      </c>
      <c r="N313" s="84"/>
      <c r="O313" s="58"/>
    </row>
    <row r="314" spans="1:16" ht="25.5" x14ac:dyDescent="0.2">
      <c r="A314" s="70">
        <v>124</v>
      </c>
      <c r="B314" s="71">
        <v>38412</v>
      </c>
      <c r="C314" s="71" t="s">
        <v>366</v>
      </c>
      <c r="D314" s="73" t="s">
        <v>82</v>
      </c>
      <c r="E314" s="74" t="s">
        <v>614</v>
      </c>
      <c r="F314" s="74" t="s">
        <v>614</v>
      </c>
      <c r="G314" s="76">
        <v>1178</v>
      </c>
      <c r="H314" s="76"/>
      <c r="I314" s="76"/>
      <c r="J314" s="98" t="s">
        <v>648</v>
      </c>
      <c r="K314" s="95" t="s">
        <v>801</v>
      </c>
      <c r="L314" s="78" t="s">
        <v>710</v>
      </c>
      <c r="M314" s="80">
        <v>20600</v>
      </c>
      <c r="N314" s="80"/>
      <c r="O314" s="57"/>
    </row>
    <row r="315" spans="1:16" ht="25.5" x14ac:dyDescent="0.2">
      <c r="A315" s="70">
        <v>125</v>
      </c>
      <c r="B315" s="71">
        <v>42558</v>
      </c>
      <c r="C315" s="72" t="s">
        <v>287</v>
      </c>
      <c r="D315" s="73" t="s">
        <v>29</v>
      </c>
      <c r="E315" s="74" t="s">
        <v>616</v>
      </c>
      <c r="F315" s="74" t="s">
        <v>616</v>
      </c>
      <c r="G315" s="76">
        <v>657</v>
      </c>
      <c r="H315" s="76"/>
      <c r="I315" s="76">
        <v>1</v>
      </c>
      <c r="J315" s="98" t="s">
        <v>646</v>
      </c>
      <c r="K315" s="77" t="s">
        <v>802</v>
      </c>
      <c r="L315" s="78" t="s">
        <v>714</v>
      </c>
      <c r="M315" s="80">
        <v>0</v>
      </c>
      <c r="N315" s="80"/>
      <c r="O315" s="57" t="s">
        <v>596</v>
      </c>
    </row>
    <row r="316" spans="1:16" ht="25.5" x14ac:dyDescent="0.2">
      <c r="A316" s="115" t="s">
        <v>866</v>
      </c>
      <c r="B316" s="116">
        <v>43464</v>
      </c>
      <c r="C316" s="72" t="s">
        <v>112</v>
      </c>
      <c r="D316" s="73" t="s">
        <v>82</v>
      </c>
      <c r="E316" s="74" t="s">
        <v>617</v>
      </c>
      <c r="F316" s="74" t="s">
        <v>621</v>
      </c>
      <c r="G316" s="117" t="s">
        <v>574</v>
      </c>
      <c r="H316" s="76"/>
      <c r="I316" s="76"/>
      <c r="J316" s="98" t="s">
        <v>647</v>
      </c>
      <c r="K316" s="77" t="s">
        <v>803</v>
      </c>
      <c r="L316" s="86" t="s">
        <v>666</v>
      </c>
      <c r="M316" s="80">
        <v>219790.84999999998</v>
      </c>
      <c r="N316" s="80"/>
      <c r="O316" s="57"/>
    </row>
    <row r="317" spans="1:16" ht="53.25" customHeight="1" x14ac:dyDescent="0.2">
      <c r="A317" s="115" t="s">
        <v>867</v>
      </c>
      <c r="B317" s="116">
        <v>38867</v>
      </c>
      <c r="C317" s="118" t="s">
        <v>351</v>
      </c>
      <c r="D317" s="73" t="s">
        <v>82</v>
      </c>
      <c r="E317" s="97" t="s">
        <v>619</v>
      </c>
      <c r="F317" s="74" t="s">
        <v>630</v>
      </c>
      <c r="G317" s="76">
        <v>2534</v>
      </c>
      <c r="H317" s="76">
        <v>3</v>
      </c>
      <c r="I317" s="76"/>
      <c r="J317" s="73" t="s">
        <v>651</v>
      </c>
      <c r="K317" s="77" t="s">
        <v>850</v>
      </c>
      <c r="L317" s="79"/>
      <c r="M317" s="84">
        <v>5.16</v>
      </c>
      <c r="N317" s="84"/>
      <c r="O317" s="66"/>
      <c r="P317" s="60"/>
    </row>
    <row r="318" spans="1:16" ht="25.5" x14ac:dyDescent="0.2">
      <c r="A318" s="119">
        <v>128</v>
      </c>
      <c r="B318" s="116">
        <v>44039</v>
      </c>
      <c r="C318" s="118" t="s">
        <v>171</v>
      </c>
      <c r="D318" s="73" t="s">
        <v>29</v>
      </c>
      <c r="E318" s="74" t="s">
        <v>614</v>
      </c>
      <c r="F318" s="74" t="s">
        <v>614</v>
      </c>
      <c r="G318" s="76">
        <v>1876</v>
      </c>
      <c r="H318" s="76">
        <v>0</v>
      </c>
      <c r="I318" s="76"/>
      <c r="J318" s="120" t="s">
        <v>654</v>
      </c>
      <c r="K318" s="77" t="s">
        <v>597</v>
      </c>
      <c r="L318" s="86" t="s">
        <v>710</v>
      </c>
      <c r="M318" s="121">
        <v>1872544</v>
      </c>
      <c r="N318" s="98"/>
    </row>
    <row r="319" spans="1:16" ht="25.5" x14ac:dyDescent="0.2">
      <c r="A319" s="119">
        <v>129</v>
      </c>
      <c r="B319" s="116">
        <v>44123</v>
      </c>
      <c r="C319" s="122" t="s">
        <v>171</v>
      </c>
      <c r="D319" s="73" t="s">
        <v>82</v>
      </c>
      <c r="E319" s="74" t="s">
        <v>614</v>
      </c>
      <c r="F319" s="74" t="s">
        <v>614</v>
      </c>
      <c r="G319" s="76">
        <v>565</v>
      </c>
      <c r="H319" s="98">
        <v>5</v>
      </c>
      <c r="I319" s="98"/>
      <c r="J319" s="101" t="s">
        <v>648</v>
      </c>
      <c r="K319" s="77" t="s">
        <v>597</v>
      </c>
      <c r="L319" s="86" t="s">
        <v>710</v>
      </c>
      <c r="M319" s="121">
        <v>2000</v>
      </c>
      <c r="N319" s="114"/>
    </row>
    <row r="320" spans="1:16" ht="25.5" x14ac:dyDescent="0.2">
      <c r="A320" s="119">
        <v>130</v>
      </c>
      <c r="B320" s="116">
        <v>44123</v>
      </c>
      <c r="C320" s="122" t="s">
        <v>171</v>
      </c>
      <c r="D320" s="73" t="s">
        <v>82</v>
      </c>
      <c r="E320" s="74" t="s">
        <v>614</v>
      </c>
      <c r="F320" s="74" t="s">
        <v>614</v>
      </c>
      <c r="G320" s="76">
        <v>565</v>
      </c>
      <c r="H320" s="98">
        <v>6</v>
      </c>
      <c r="I320" s="98"/>
      <c r="J320" s="101" t="s">
        <v>648</v>
      </c>
      <c r="K320" s="77" t="s">
        <v>597</v>
      </c>
      <c r="L320" s="86" t="s">
        <v>710</v>
      </c>
      <c r="M320" s="121">
        <v>65600</v>
      </c>
      <c r="N320" s="98"/>
    </row>
    <row r="321" spans="1:14" ht="25.5" x14ac:dyDescent="0.2">
      <c r="A321" s="119">
        <v>131</v>
      </c>
      <c r="B321" s="116">
        <v>44123</v>
      </c>
      <c r="C321" s="122" t="s">
        <v>171</v>
      </c>
      <c r="D321" s="73" t="s">
        <v>82</v>
      </c>
      <c r="E321" s="74" t="s">
        <v>614</v>
      </c>
      <c r="F321" s="74" t="s">
        <v>614</v>
      </c>
      <c r="G321" s="76">
        <v>566</v>
      </c>
      <c r="H321" s="98">
        <v>3</v>
      </c>
      <c r="I321" s="98"/>
      <c r="J321" s="101" t="s">
        <v>648</v>
      </c>
      <c r="K321" s="77" t="s">
        <v>597</v>
      </c>
      <c r="L321" s="86" t="s">
        <v>710</v>
      </c>
      <c r="M321" s="121">
        <v>22000</v>
      </c>
      <c r="N321" s="98"/>
    </row>
    <row r="324" spans="1:14" ht="15.75" x14ac:dyDescent="0.2">
      <c r="M324" s="63"/>
      <c r="N324" s="63"/>
    </row>
    <row r="333" spans="1:14" x14ac:dyDescent="0.2">
      <c r="I333" s="54"/>
    </row>
  </sheetData>
  <autoFilter ref="A1:O321" xr:uid="{B3764C58-24EE-466E-9EA8-A21FCB480B96}"/>
  <phoneticPr fontId="12" type="noConversion"/>
  <pageMargins left="0.70866141732283472" right="0.70866141732283472" top="0.78740157480314965" bottom="0.78740157480314965" header="0.31496062992125984" footer="0.31496062992125984"/>
  <pageSetup paperSize="271" scale="35" fitToHeight="0" orientation="landscape" r:id="rId1"/>
  <headerFooter>
    <oddHeader>&amp;CAZIENDA SANITARIA DELLA PROVINCIA AUTONOMA DI BOLZANO - ALTO ADIGE
IMMOBILI E TERRENI
SITUAZIONE 31/12/2023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17C76-BACA-4B8D-B076-2323A6DC46A4}">
  <sheetPr>
    <pageSetUpPr fitToPage="1"/>
  </sheetPr>
  <dimension ref="A1:AK127"/>
  <sheetViews>
    <sheetView zoomScale="90" zoomScaleNormal="90" zoomScalePageLayoutView="70" workbookViewId="0">
      <pane ySplit="1" topLeftCell="A43" activePane="bottomLeft" state="frozen"/>
      <selection pane="bottomLeft" activeCell="A40" sqref="A40"/>
    </sheetView>
  </sheetViews>
  <sheetFormatPr baseColWidth="10" defaultColWidth="9.140625" defaultRowHeight="12.75" x14ac:dyDescent="0.2"/>
  <cols>
    <col min="1" max="1" width="8" style="1" customWidth="1"/>
    <col min="2" max="3" width="11.42578125" style="1" customWidth="1"/>
    <col min="4" max="4" width="8.85546875" style="1" customWidth="1"/>
    <col min="5" max="5" width="11.42578125" style="1" customWidth="1"/>
    <col min="6" max="6" width="22.5703125" style="1" bestFit="1" customWidth="1"/>
    <col min="7" max="7" width="9.42578125" style="1" bestFit="1" customWidth="1"/>
    <col min="8" max="8" width="9.5703125" style="1" customWidth="1"/>
    <col min="9" max="9" width="9.5703125" style="1" hidden="1" customWidth="1"/>
    <col min="10" max="10" width="25.140625" style="1" customWidth="1"/>
    <col min="11" max="11" width="14.5703125" style="1" customWidth="1"/>
    <col min="12" max="12" width="37" style="1" customWidth="1"/>
    <col min="13" max="13" width="34.85546875" style="1" customWidth="1"/>
    <col min="14" max="14" width="23.85546875" style="1" customWidth="1"/>
    <col min="15" max="15" width="13" style="1" customWidth="1"/>
    <col min="16" max="16" width="8.42578125" style="1" customWidth="1"/>
    <col min="17" max="17" width="9.42578125" style="1" customWidth="1"/>
    <col min="18" max="18" width="9" style="1" customWidth="1"/>
    <col min="19" max="19" width="6" style="1" customWidth="1"/>
    <col min="20" max="20" width="36.85546875" style="1" customWidth="1"/>
    <col min="21" max="21" width="25.5703125" style="1" customWidth="1"/>
    <col min="22" max="22" width="21.5703125" style="1" customWidth="1"/>
    <col min="23" max="23" width="13.140625" style="1" customWidth="1"/>
    <col min="24" max="24" width="18" style="1" customWidth="1"/>
    <col min="25" max="25" width="16.42578125" style="1" customWidth="1"/>
    <col min="26" max="26" width="17.42578125" style="1" customWidth="1"/>
    <col min="27" max="27" width="17.5703125" style="1" customWidth="1"/>
    <col min="28" max="28" width="13.5703125" style="1" customWidth="1"/>
    <col min="29" max="29" width="31.85546875" style="1" customWidth="1"/>
    <col min="30" max="257" width="9.140625" style="1"/>
    <col min="258" max="258" width="8" style="1" customWidth="1"/>
    <col min="259" max="260" width="11.42578125" style="1" customWidth="1"/>
    <col min="261" max="261" width="8.85546875" style="1" customWidth="1"/>
    <col min="262" max="262" width="11.42578125" style="1" customWidth="1"/>
    <col min="263" max="263" width="22.5703125" style="1" bestFit="1" customWidth="1"/>
    <col min="264" max="264" width="9.42578125" style="1" bestFit="1" customWidth="1"/>
    <col min="265" max="265" width="9.5703125" style="1" customWidth="1"/>
    <col min="266" max="266" width="25.140625" style="1" customWidth="1"/>
    <col min="267" max="267" width="14.5703125" style="1" customWidth="1"/>
    <col min="268" max="268" width="37" style="1" customWidth="1"/>
    <col min="269" max="269" width="34.85546875" style="1" customWidth="1"/>
    <col min="270" max="270" width="23.85546875" style="1" customWidth="1"/>
    <col min="271" max="271" width="13" style="1" customWidth="1"/>
    <col min="272" max="272" width="8.42578125" style="1" customWidth="1"/>
    <col min="273" max="273" width="9.42578125" style="1" customWidth="1"/>
    <col min="274" max="274" width="9" style="1" customWidth="1"/>
    <col min="275" max="275" width="6" style="1" customWidth="1"/>
    <col min="276" max="276" width="36.85546875" style="1" customWidth="1"/>
    <col min="277" max="277" width="25.5703125" style="1" customWidth="1"/>
    <col min="278" max="278" width="21.5703125" style="1" customWidth="1"/>
    <col min="279" max="279" width="13.140625" style="1" customWidth="1"/>
    <col min="280" max="280" width="18" style="1" customWidth="1"/>
    <col min="281" max="281" width="16.42578125" style="1" customWidth="1"/>
    <col min="282" max="282" width="17.42578125" style="1" customWidth="1"/>
    <col min="283" max="283" width="17.5703125" style="1" customWidth="1"/>
    <col min="284" max="284" width="13.5703125" style="1" customWidth="1"/>
    <col min="285" max="285" width="31.85546875" style="1" customWidth="1"/>
    <col min="286" max="513" width="9.140625" style="1"/>
    <col min="514" max="514" width="8" style="1" customWidth="1"/>
    <col min="515" max="516" width="11.42578125" style="1" customWidth="1"/>
    <col min="517" max="517" width="8.85546875" style="1" customWidth="1"/>
    <col min="518" max="518" width="11.42578125" style="1" customWidth="1"/>
    <col min="519" max="519" width="22.5703125" style="1" bestFit="1" customWidth="1"/>
    <col min="520" max="520" width="9.42578125" style="1" bestFit="1" customWidth="1"/>
    <col min="521" max="521" width="9.5703125" style="1" customWidth="1"/>
    <col min="522" max="522" width="25.140625" style="1" customWidth="1"/>
    <col min="523" max="523" width="14.5703125" style="1" customWidth="1"/>
    <col min="524" max="524" width="37" style="1" customWidth="1"/>
    <col min="525" max="525" width="34.85546875" style="1" customWidth="1"/>
    <col min="526" max="526" width="23.85546875" style="1" customWidth="1"/>
    <col min="527" max="527" width="13" style="1" customWidth="1"/>
    <col min="528" max="528" width="8.42578125" style="1" customWidth="1"/>
    <col min="529" max="529" width="9.42578125" style="1" customWidth="1"/>
    <col min="530" max="530" width="9" style="1" customWidth="1"/>
    <col min="531" max="531" width="6" style="1" customWidth="1"/>
    <col min="532" max="532" width="36.85546875" style="1" customWidth="1"/>
    <col min="533" max="533" width="25.5703125" style="1" customWidth="1"/>
    <col min="534" max="534" width="21.5703125" style="1" customWidth="1"/>
    <col min="535" max="535" width="13.140625" style="1" customWidth="1"/>
    <col min="536" max="536" width="18" style="1" customWidth="1"/>
    <col min="537" max="537" width="16.42578125" style="1" customWidth="1"/>
    <col min="538" max="538" width="17.42578125" style="1" customWidth="1"/>
    <col min="539" max="539" width="17.5703125" style="1" customWidth="1"/>
    <col min="540" max="540" width="13.5703125" style="1" customWidth="1"/>
    <col min="541" max="541" width="31.85546875" style="1" customWidth="1"/>
    <col min="542" max="769" width="9.140625" style="1"/>
    <col min="770" max="770" width="8" style="1" customWidth="1"/>
    <col min="771" max="772" width="11.42578125" style="1" customWidth="1"/>
    <col min="773" max="773" width="8.85546875" style="1" customWidth="1"/>
    <col min="774" max="774" width="11.42578125" style="1" customWidth="1"/>
    <col min="775" max="775" width="22.5703125" style="1" bestFit="1" customWidth="1"/>
    <col min="776" max="776" width="9.42578125" style="1" bestFit="1" customWidth="1"/>
    <col min="777" max="777" width="9.5703125" style="1" customWidth="1"/>
    <col min="778" max="778" width="25.140625" style="1" customWidth="1"/>
    <col min="779" max="779" width="14.5703125" style="1" customWidth="1"/>
    <col min="780" max="780" width="37" style="1" customWidth="1"/>
    <col min="781" max="781" width="34.85546875" style="1" customWidth="1"/>
    <col min="782" max="782" width="23.85546875" style="1" customWidth="1"/>
    <col min="783" max="783" width="13" style="1" customWidth="1"/>
    <col min="784" max="784" width="8.42578125" style="1" customWidth="1"/>
    <col min="785" max="785" width="9.42578125" style="1" customWidth="1"/>
    <col min="786" max="786" width="9" style="1" customWidth="1"/>
    <col min="787" max="787" width="6" style="1" customWidth="1"/>
    <col min="788" max="788" width="36.85546875" style="1" customWidth="1"/>
    <col min="789" max="789" width="25.5703125" style="1" customWidth="1"/>
    <col min="790" max="790" width="21.5703125" style="1" customWidth="1"/>
    <col min="791" max="791" width="13.140625" style="1" customWidth="1"/>
    <col min="792" max="792" width="18" style="1" customWidth="1"/>
    <col min="793" max="793" width="16.42578125" style="1" customWidth="1"/>
    <col min="794" max="794" width="17.42578125" style="1" customWidth="1"/>
    <col min="795" max="795" width="17.5703125" style="1" customWidth="1"/>
    <col min="796" max="796" width="13.5703125" style="1" customWidth="1"/>
    <col min="797" max="797" width="31.85546875" style="1" customWidth="1"/>
    <col min="798" max="1025" width="9.140625" style="1"/>
    <col min="1026" max="1026" width="8" style="1" customWidth="1"/>
    <col min="1027" max="1028" width="11.42578125" style="1" customWidth="1"/>
    <col min="1029" max="1029" width="8.85546875" style="1" customWidth="1"/>
    <col min="1030" max="1030" width="11.42578125" style="1" customWidth="1"/>
    <col min="1031" max="1031" width="22.5703125" style="1" bestFit="1" customWidth="1"/>
    <col min="1032" max="1032" width="9.42578125" style="1" bestFit="1" customWidth="1"/>
    <col min="1033" max="1033" width="9.5703125" style="1" customWidth="1"/>
    <col min="1034" max="1034" width="25.140625" style="1" customWidth="1"/>
    <col min="1035" max="1035" width="14.5703125" style="1" customWidth="1"/>
    <col min="1036" max="1036" width="37" style="1" customWidth="1"/>
    <col min="1037" max="1037" width="34.85546875" style="1" customWidth="1"/>
    <col min="1038" max="1038" width="23.85546875" style="1" customWidth="1"/>
    <col min="1039" max="1039" width="13" style="1" customWidth="1"/>
    <col min="1040" max="1040" width="8.42578125" style="1" customWidth="1"/>
    <col min="1041" max="1041" width="9.42578125" style="1" customWidth="1"/>
    <col min="1042" max="1042" width="9" style="1" customWidth="1"/>
    <col min="1043" max="1043" width="6" style="1" customWidth="1"/>
    <col min="1044" max="1044" width="36.85546875" style="1" customWidth="1"/>
    <col min="1045" max="1045" width="25.5703125" style="1" customWidth="1"/>
    <col min="1046" max="1046" width="21.5703125" style="1" customWidth="1"/>
    <col min="1047" max="1047" width="13.140625" style="1" customWidth="1"/>
    <col min="1048" max="1048" width="18" style="1" customWidth="1"/>
    <col min="1049" max="1049" width="16.42578125" style="1" customWidth="1"/>
    <col min="1050" max="1050" width="17.42578125" style="1" customWidth="1"/>
    <col min="1051" max="1051" width="17.5703125" style="1" customWidth="1"/>
    <col min="1052" max="1052" width="13.5703125" style="1" customWidth="1"/>
    <col min="1053" max="1053" width="31.85546875" style="1" customWidth="1"/>
    <col min="1054" max="1281" width="9.140625" style="1"/>
    <col min="1282" max="1282" width="8" style="1" customWidth="1"/>
    <col min="1283" max="1284" width="11.42578125" style="1" customWidth="1"/>
    <col min="1285" max="1285" width="8.85546875" style="1" customWidth="1"/>
    <col min="1286" max="1286" width="11.42578125" style="1" customWidth="1"/>
    <col min="1287" max="1287" width="22.5703125" style="1" bestFit="1" customWidth="1"/>
    <col min="1288" max="1288" width="9.42578125" style="1" bestFit="1" customWidth="1"/>
    <col min="1289" max="1289" width="9.5703125" style="1" customWidth="1"/>
    <col min="1290" max="1290" width="25.140625" style="1" customWidth="1"/>
    <col min="1291" max="1291" width="14.5703125" style="1" customWidth="1"/>
    <col min="1292" max="1292" width="37" style="1" customWidth="1"/>
    <col min="1293" max="1293" width="34.85546875" style="1" customWidth="1"/>
    <col min="1294" max="1294" width="23.85546875" style="1" customWidth="1"/>
    <col min="1295" max="1295" width="13" style="1" customWidth="1"/>
    <col min="1296" max="1296" width="8.42578125" style="1" customWidth="1"/>
    <col min="1297" max="1297" width="9.42578125" style="1" customWidth="1"/>
    <col min="1298" max="1298" width="9" style="1" customWidth="1"/>
    <col min="1299" max="1299" width="6" style="1" customWidth="1"/>
    <col min="1300" max="1300" width="36.85546875" style="1" customWidth="1"/>
    <col min="1301" max="1301" width="25.5703125" style="1" customWidth="1"/>
    <col min="1302" max="1302" width="21.5703125" style="1" customWidth="1"/>
    <col min="1303" max="1303" width="13.140625" style="1" customWidth="1"/>
    <col min="1304" max="1304" width="18" style="1" customWidth="1"/>
    <col min="1305" max="1305" width="16.42578125" style="1" customWidth="1"/>
    <col min="1306" max="1306" width="17.42578125" style="1" customWidth="1"/>
    <col min="1307" max="1307" width="17.5703125" style="1" customWidth="1"/>
    <col min="1308" max="1308" width="13.5703125" style="1" customWidth="1"/>
    <col min="1309" max="1309" width="31.85546875" style="1" customWidth="1"/>
    <col min="1310" max="1537" width="9.140625" style="1"/>
    <col min="1538" max="1538" width="8" style="1" customWidth="1"/>
    <col min="1539" max="1540" width="11.42578125" style="1" customWidth="1"/>
    <col min="1541" max="1541" width="8.85546875" style="1" customWidth="1"/>
    <col min="1542" max="1542" width="11.42578125" style="1" customWidth="1"/>
    <col min="1543" max="1543" width="22.5703125" style="1" bestFit="1" customWidth="1"/>
    <col min="1544" max="1544" width="9.42578125" style="1" bestFit="1" customWidth="1"/>
    <col min="1545" max="1545" width="9.5703125" style="1" customWidth="1"/>
    <col min="1546" max="1546" width="25.140625" style="1" customWidth="1"/>
    <col min="1547" max="1547" width="14.5703125" style="1" customWidth="1"/>
    <col min="1548" max="1548" width="37" style="1" customWidth="1"/>
    <col min="1549" max="1549" width="34.85546875" style="1" customWidth="1"/>
    <col min="1550" max="1550" width="23.85546875" style="1" customWidth="1"/>
    <col min="1551" max="1551" width="13" style="1" customWidth="1"/>
    <col min="1552" max="1552" width="8.42578125" style="1" customWidth="1"/>
    <col min="1553" max="1553" width="9.42578125" style="1" customWidth="1"/>
    <col min="1554" max="1554" width="9" style="1" customWidth="1"/>
    <col min="1555" max="1555" width="6" style="1" customWidth="1"/>
    <col min="1556" max="1556" width="36.85546875" style="1" customWidth="1"/>
    <col min="1557" max="1557" width="25.5703125" style="1" customWidth="1"/>
    <col min="1558" max="1558" width="21.5703125" style="1" customWidth="1"/>
    <col min="1559" max="1559" width="13.140625" style="1" customWidth="1"/>
    <col min="1560" max="1560" width="18" style="1" customWidth="1"/>
    <col min="1561" max="1561" width="16.42578125" style="1" customWidth="1"/>
    <col min="1562" max="1562" width="17.42578125" style="1" customWidth="1"/>
    <col min="1563" max="1563" width="17.5703125" style="1" customWidth="1"/>
    <col min="1564" max="1564" width="13.5703125" style="1" customWidth="1"/>
    <col min="1565" max="1565" width="31.85546875" style="1" customWidth="1"/>
    <col min="1566" max="1793" width="9.140625" style="1"/>
    <col min="1794" max="1794" width="8" style="1" customWidth="1"/>
    <col min="1795" max="1796" width="11.42578125" style="1" customWidth="1"/>
    <col min="1797" max="1797" width="8.85546875" style="1" customWidth="1"/>
    <col min="1798" max="1798" width="11.42578125" style="1" customWidth="1"/>
    <col min="1799" max="1799" width="22.5703125" style="1" bestFit="1" customWidth="1"/>
    <col min="1800" max="1800" width="9.42578125" style="1" bestFit="1" customWidth="1"/>
    <col min="1801" max="1801" width="9.5703125" style="1" customWidth="1"/>
    <col min="1802" max="1802" width="25.140625" style="1" customWidth="1"/>
    <col min="1803" max="1803" width="14.5703125" style="1" customWidth="1"/>
    <col min="1804" max="1804" width="37" style="1" customWidth="1"/>
    <col min="1805" max="1805" width="34.85546875" style="1" customWidth="1"/>
    <col min="1806" max="1806" width="23.85546875" style="1" customWidth="1"/>
    <col min="1807" max="1807" width="13" style="1" customWidth="1"/>
    <col min="1808" max="1808" width="8.42578125" style="1" customWidth="1"/>
    <col min="1809" max="1809" width="9.42578125" style="1" customWidth="1"/>
    <col min="1810" max="1810" width="9" style="1" customWidth="1"/>
    <col min="1811" max="1811" width="6" style="1" customWidth="1"/>
    <col min="1812" max="1812" width="36.85546875" style="1" customWidth="1"/>
    <col min="1813" max="1813" width="25.5703125" style="1" customWidth="1"/>
    <col min="1814" max="1814" width="21.5703125" style="1" customWidth="1"/>
    <col min="1815" max="1815" width="13.140625" style="1" customWidth="1"/>
    <col min="1816" max="1816" width="18" style="1" customWidth="1"/>
    <col min="1817" max="1817" width="16.42578125" style="1" customWidth="1"/>
    <col min="1818" max="1818" width="17.42578125" style="1" customWidth="1"/>
    <col min="1819" max="1819" width="17.5703125" style="1" customWidth="1"/>
    <col min="1820" max="1820" width="13.5703125" style="1" customWidth="1"/>
    <col min="1821" max="1821" width="31.85546875" style="1" customWidth="1"/>
    <col min="1822" max="2049" width="9.140625" style="1"/>
    <col min="2050" max="2050" width="8" style="1" customWidth="1"/>
    <col min="2051" max="2052" width="11.42578125" style="1" customWidth="1"/>
    <col min="2053" max="2053" width="8.85546875" style="1" customWidth="1"/>
    <col min="2054" max="2054" width="11.42578125" style="1" customWidth="1"/>
    <col min="2055" max="2055" width="22.5703125" style="1" bestFit="1" customWidth="1"/>
    <col min="2056" max="2056" width="9.42578125" style="1" bestFit="1" customWidth="1"/>
    <col min="2057" max="2057" width="9.5703125" style="1" customWidth="1"/>
    <col min="2058" max="2058" width="25.140625" style="1" customWidth="1"/>
    <col min="2059" max="2059" width="14.5703125" style="1" customWidth="1"/>
    <col min="2060" max="2060" width="37" style="1" customWidth="1"/>
    <col min="2061" max="2061" width="34.85546875" style="1" customWidth="1"/>
    <col min="2062" max="2062" width="23.85546875" style="1" customWidth="1"/>
    <col min="2063" max="2063" width="13" style="1" customWidth="1"/>
    <col min="2064" max="2064" width="8.42578125" style="1" customWidth="1"/>
    <col min="2065" max="2065" width="9.42578125" style="1" customWidth="1"/>
    <col min="2066" max="2066" width="9" style="1" customWidth="1"/>
    <col min="2067" max="2067" width="6" style="1" customWidth="1"/>
    <col min="2068" max="2068" width="36.85546875" style="1" customWidth="1"/>
    <col min="2069" max="2069" width="25.5703125" style="1" customWidth="1"/>
    <col min="2070" max="2070" width="21.5703125" style="1" customWidth="1"/>
    <col min="2071" max="2071" width="13.140625" style="1" customWidth="1"/>
    <col min="2072" max="2072" width="18" style="1" customWidth="1"/>
    <col min="2073" max="2073" width="16.42578125" style="1" customWidth="1"/>
    <col min="2074" max="2074" width="17.42578125" style="1" customWidth="1"/>
    <col min="2075" max="2075" width="17.5703125" style="1" customWidth="1"/>
    <col min="2076" max="2076" width="13.5703125" style="1" customWidth="1"/>
    <col min="2077" max="2077" width="31.85546875" style="1" customWidth="1"/>
    <col min="2078" max="2305" width="9.140625" style="1"/>
    <col min="2306" max="2306" width="8" style="1" customWidth="1"/>
    <col min="2307" max="2308" width="11.42578125" style="1" customWidth="1"/>
    <col min="2309" max="2309" width="8.85546875" style="1" customWidth="1"/>
    <col min="2310" max="2310" width="11.42578125" style="1" customWidth="1"/>
    <col min="2311" max="2311" width="22.5703125" style="1" bestFit="1" customWidth="1"/>
    <col min="2312" max="2312" width="9.42578125" style="1" bestFit="1" customWidth="1"/>
    <col min="2313" max="2313" width="9.5703125" style="1" customWidth="1"/>
    <col min="2314" max="2314" width="25.140625" style="1" customWidth="1"/>
    <col min="2315" max="2315" width="14.5703125" style="1" customWidth="1"/>
    <col min="2316" max="2316" width="37" style="1" customWidth="1"/>
    <col min="2317" max="2317" width="34.85546875" style="1" customWidth="1"/>
    <col min="2318" max="2318" width="23.85546875" style="1" customWidth="1"/>
    <col min="2319" max="2319" width="13" style="1" customWidth="1"/>
    <col min="2320" max="2320" width="8.42578125" style="1" customWidth="1"/>
    <col min="2321" max="2321" width="9.42578125" style="1" customWidth="1"/>
    <col min="2322" max="2322" width="9" style="1" customWidth="1"/>
    <col min="2323" max="2323" width="6" style="1" customWidth="1"/>
    <col min="2324" max="2324" width="36.85546875" style="1" customWidth="1"/>
    <col min="2325" max="2325" width="25.5703125" style="1" customWidth="1"/>
    <col min="2326" max="2326" width="21.5703125" style="1" customWidth="1"/>
    <col min="2327" max="2327" width="13.140625" style="1" customWidth="1"/>
    <col min="2328" max="2328" width="18" style="1" customWidth="1"/>
    <col min="2329" max="2329" width="16.42578125" style="1" customWidth="1"/>
    <col min="2330" max="2330" width="17.42578125" style="1" customWidth="1"/>
    <col min="2331" max="2331" width="17.5703125" style="1" customWidth="1"/>
    <col min="2332" max="2332" width="13.5703125" style="1" customWidth="1"/>
    <col min="2333" max="2333" width="31.85546875" style="1" customWidth="1"/>
    <col min="2334" max="2561" width="9.140625" style="1"/>
    <col min="2562" max="2562" width="8" style="1" customWidth="1"/>
    <col min="2563" max="2564" width="11.42578125" style="1" customWidth="1"/>
    <col min="2565" max="2565" width="8.85546875" style="1" customWidth="1"/>
    <col min="2566" max="2566" width="11.42578125" style="1" customWidth="1"/>
    <col min="2567" max="2567" width="22.5703125" style="1" bestFit="1" customWidth="1"/>
    <col min="2568" max="2568" width="9.42578125" style="1" bestFit="1" customWidth="1"/>
    <col min="2569" max="2569" width="9.5703125" style="1" customWidth="1"/>
    <col min="2570" max="2570" width="25.140625" style="1" customWidth="1"/>
    <col min="2571" max="2571" width="14.5703125" style="1" customWidth="1"/>
    <col min="2572" max="2572" width="37" style="1" customWidth="1"/>
    <col min="2573" max="2573" width="34.85546875" style="1" customWidth="1"/>
    <col min="2574" max="2574" width="23.85546875" style="1" customWidth="1"/>
    <col min="2575" max="2575" width="13" style="1" customWidth="1"/>
    <col min="2576" max="2576" width="8.42578125" style="1" customWidth="1"/>
    <col min="2577" max="2577" width="9.42578125" style="1" customWidth="1"/>
    <col min="2578" max="2578" width="9" style="1" customWidth="1"/>
    <col min="2579" max="2579" width="6" style="1" customWidth="1"/>
    <col min="2580" max="2580" width="36.85546875" style="1" customWidth="1"/>
    <col min="2581" max="2581" width="25.5703125" style="1" customWidth="1"/>
    <col min="2582" max="2582" width="21.5703125" style="1" customWidth="1"/>
    <col min="2583" max="2583" width="13.140625" style="1" customWidth="1"/>
    <col min="2584" max="2584" width="18" style="1" customWidth="1"/>
    <col min="2585" max="2585" width="16.42578125" style="1" customWidth="1"/>
    <col min="2586" max="2586" width="17.42578125" style="1" customWidth="1"/>
    <col min="2587" max="2587" width="17.5703125" style="1" customWidth="1"/>
    <col min="2588" max="2588" width="13.5703125" style="1" customWidth="1"/>
    <col min="2589" max="2589" width="31.85546875" style="1" customWidth="1"/>
    <col min="2590" max="2817" width="9.140625" style="1"/>
    <col min="2818" max="2818" width="8" style="1" customWidth="1"/>
    <col min="2819" max="2820" width="11.42578125" style="1" customWidth="1"/>
    <col min="2821" max="2821" width="8.85546875" style="1" customWidth="1"/>
    <col min="2822" max="2822" width="11.42578125" style="1" customWidth="1"/>
    <col min="2823" max="2823" width="22.5703125" style="1" bestFit="1" customWidth="1"/>
    <col min="2824" max="2824" width="9.42578125" style="1" bestFit="1" customWidth="1"/>
    <col min="2825" max="2825" width="9.5703125" style="1" customWidth="1"/>
    <col min="2826" max="2826" width="25.140625" style="1" customWidth="1"/>
    <col min="2827" max="2827" width="14.5703125" style="1" customWidth="1"/>
    <col min="2828" max="2828" width="37" style="1" customWidth="1"/>
    <col min="2829" max="2829" width="34.85546875" style="1" customWidth="1"/>
    <col min="2830" max="2830" width="23.85546875" style="1" customWidth="1"/>
    <col min="2831" max="2831" width="13" style="1" customWidth="1"/>
    <col min="2832" max="2832" width="8.42578125" style="1" customWidth="1"/>
    <col min="2833" max="2833" width="9.42578125" style="1" customWidth="1"/>
    <col min="2834" max="2834" width="9" style="1" customWidth="1"/>
    <col min="2835" max="2835" width="6" style="1" customWidth="1"/>
    <col min="2836" max="2836" width="36.85546875" style="1" customWidth="1"/>
    <col min="2837" max="2837" width="25.5703125" style="1" customWidth="1"/>
    <col min="2838" max="2838" width="21.5703125" style="1" customWidth="1"/>
    <col min="2839" max="2839" width="13.140625" style="1" customWidth="1"/>
    <col min="2840" max="2840" width="18" style="1" customWidth="1"/>
    <col min="2841" max="2841" width="16.42578125" style="1" customWidth="1"/>
    <col min="2842" max="2842" width="17.42578125" style="1" customWidth="1"/>
    <col min="2843" max="2843" width="17.5703125" style="1" customWidth="1"/>
    <col min="2844" max="2844" width="13.5703125" style="1" customWidth="1"/>
    <col min="2845" max="2845" width="31.85546875" style="1" customWidth="1"/>
    <col min="2846" max="3073" width="9.140625" style="1"/>
    <col min="3074" max="3074" width="8" style="1" customWidth="1"/>
    <col min="3075" max="3076" width="11.42578125" style="1" customWidth="1"/>
    <col min="3077" max="3077" width="8.85546875" style="1" customWidth="1"/>
    <col min="3078" max="3078" width="11.42578125" style="1" customWidth="1"/>
    <col min="3079" max="3079" width="22.5703125" style="1" bestFit="1" customWidth="1"/>
    <col min="3080" max="3080" width="9.42578125" style="1" bestFit="1" customWidth="1"/>
    <col min="3081" max="3081" width="9.5703125" style="1" customWidth="1"/>
    <col min="3082" max="3082" width="25.140625" style="1" customWidth="1"/>
    <col min="3083" max="3083" width="14.5703125" style="1" customWidth="1"/>
    <col min="3084" max="3084" width="37" style="1" customWidth="1"/>
    <col min="3085" max="3085" width="34.85546875" style="1" customWidth="1"/>
    <col min="3086" max="3086" width="23.85546875" style="1" customWidth="1"/>
    <col min="3087" max="3087" width="13" style="1" customWidth="1"/>
    <col min="3088" max="3088" width="8.42578125" style="1" customWidth="1"/>
    <col min="3089" max="3089" width="9.42578125" style="1" customWidth="1"/>
    <col min="3090" max="3090" width="9" style="1" customWidth="1"/>
    <col min="3091" max="3091" width="6" style="1" customWidth="1"/>
    <col min="3092" max="3092" width="36.85546875" style="1" customWidth="1"/>
    <col min="3093" max="3093" width="25.5703125" style="1" customWidth="1"/>
    <col min="3094" max="3094" width="21.5703125" style="1" customWidth="1"/>
    <col min="3095" max="3095" width="13.140625" style="1" customWidth="1"/>
    <col min="3096" max="3096" width="18" style="1" customWidth="1"/>
    <col min="3097" max="3097" width="16.42578125" style="1" customWidth="1"/>
    <col min="3098" max="3098" width="17.42578125" style="1" customWidth="1"/>
    <col min="3099" max="3099" width="17.5703125" style="1" customWidth="1"/>
    <col min="3100" max="3100" width="13.5703125" style="1" customWidth="1"/>
    <col min="3101" max="3101" width="31.85546875" style="1" customWidth="1"/>
    <col min="3102" max="3329" width="9.140625" style="1"/>
    <col min="3330" max="3330" width="8" style="1" customWidth="1"/>
    <col min="3331" max="3332" width="11.42578125" style="1" customWidth="1"/>
    <col min="3333" max="3333" width="8.85546875" style="1" customWidth="1"/>
    <col min="3334" max="3334" width="11.42578125" style="1" customWidth="1"/>
    <col min="3335" max="3335" width="22.5703125" style="1" bestFit="1" customWidth="1"/>
    <col min="3336" max="3336" width="9.42578125" style="1" bestFit="1" customWidth="1"/>
    <col min="3337" max="3337" width="9.5703125" style="1" customWidth="1"/>
    <col min="3338" max="3338" width="25.140625" style="1" customWidth="1"/>
    <col min="3339" max="3339" width="14.5703125" style="1" customWidth="1"/>
    <col min="3340" max="3340" width="37" style="1" customWidth="1"/>
    <col min="3341" max="3341" width="34.85546875" style="1" customWidth="1"/>
    <col min="3342" max="3342" width="23.85546875" style="1" customWidth="1"/>
    <col min="3343" max="3343" width="13" style="1" customWidth="1"/>
    <col min="3344" max="3344" width="8.42578125" style="1" customWidth="1"/>
    <col min="3345" max="3345" width="9.42578125" style="1" customWidth="1"/>
    <col min="3346" max="3346" width="9" style="1" customWidth="1"/>
    <col min="3347" max="3347" width="6" style="1" customWidth="1"/>
    <col min="3348" max="3348" width="36.85546875" style="1" customWidth="1"/>
    <col min="3349" max="3349" width="25.5703125" style="1" customWidth="1"/>
    <col min="3350" max="3350" width="21.5703125" style="1" customWidth="1"/>
    <col min="3351" max="3351" width="13.140625" style="1" customWidth="1"/>
    <col min="3352" max="3352" width="18" style="1" customWidth="1"/>
    <col min="3353" max="3353" width="16.42578125" style="1" customWidth="1"/>
    <col min="3354" max="3354" width="17.42578125" style="1" customWidth="1"/>
    <col min="3355" max="3355" width="17.5703125" style="1" customWidth="1"/>
    <col min="3356" max="3356" width="13.5703125" style="1" customWidth="1"/>
    <col min="3357" max="3357" width="31.85546875" style="1" customWidth="1"/>
    <col min="3358" max="3585" width="9.140625" style="1"/>
    <col min="3586" max="3586" width="8" style="1" customWidth="1"/>
    <col min="3587" max="3588" width="11.42578125" style="1" customWidth="1"/>
    <col min="3589" max="3589" width="8.85546875" style="1" customWidth="1"/>
    <col min="3590" max="3590" width="11.42578125" style="1" customWidth="1"/>
    <col min="3591" max="3591" width="22.5703125" style="1" bestFit="1" customWidth="1"/>
    <col min="3592" max="3592" width="9.42578125" style="1" bestFit="1" customWidth="1"/>
    <col min="3593" max="3593" width="9.5703125" style="1" customWidth="1"/>
    <col min="3594" max="3594" width="25.140625" style="1" customWidth="1"/>
    <col min="3595" max="3595" width="14.5703125" style="1" customWidth="1"/>
    <col min="3596" max="3596" width="37" style="1" customWidth="1"/>
    <col min="3597" max="3597" width="34.85546875" style="1" customWidth="1"/>
    <col min="3598" max="3598" width="23.85546875" style="1" customWidth="1"/>
    <col min="3599" max="3599" width="13" style="1" customWidth="1"/>
    <col min="3600" max="3600" width="8.42578125" style="1" customWidth="1"/>
    <col min="3601" max="3601" width="9.42578125" style="1" customWidth="1"/>
    <col min="3602" max="3602" width="9" style="1" customWidth="1"/>
    <col min="3603" max="3603" width="6" style="1" customWidth="1"/>
    <col min="3604" max="3604" width="36.85546875" style="1" customWidth="1"/>
    <col min="3605" max="3605" width="25.5703125" style="1" customWidth="1"/>
    <col min="3606" max="3606" width="21.5703125" style="1" customWidth="1"/>
    <col min="3607" max="3607" width="13.140625" style="1" customWidth="1"/>
    <col min="3608" max="3608" width="18" style="1" customWidth="1"/>
    <col min="3609" max="3609" width="16.42578125" style="1" customWidth="1"/>
    <col min="3610" max="3610" width="17.42578125" style="1" customWidth="1"/>
    <col min="3611" max="3611" width="17.5703125" style="1" customWidth="1"/>
    <col min="3612" max="3612" width="13.5703125" style="1" customWidth="1"/>
    <col min="3613" max="3613" width="31.85546875" style="1" customWidth="1"/>
    <col min="3614" max="3841" width="9.140625" style="1"/>
    <col min="3842" max="3842" width="8" style="1" customWidth="1"/>
    <col min="3843" max="3844" width="11.42578125" style="1" customWidth="1"/>
    <col min="3845" max="3845" width="8.85546875" style="1" customWidth="1"/>
    <col min="3846" max="3846" width="11.42578125" style="1" customWidth="1"/>
    <col min="3847" max="3847" width="22.5703125" style="1" bestFit="1" customWidth="1"/>
    <col min="3848" max="3848" width="9.42578125" style="1" bestFit="1" customWidth="1"/>
    <col min="3849" max="3849" width="9.5703125" style="1" customWidth="1"/>
    <col min="3850" max="3850" width="25.140625" style="1" customWidth="1"/>
    <col min="3851" max="3851" width="14.5703125" style="1" customWidth="1"/>
    <col min="3852" max="3852" width="37" style="1" customWidth="1"/>
    <col min="3853" max="3853" width="34.85546875" style="1" customWidth="1"/>
    <col min="3854" max="3854" width="23.85546875" style="1" customWidth="1"/>
    <col min="3855" max="3855" width="13" style="1" customWidth="1"/>
    <col min="3856" max="3856" width="8.42578125" style="1" customWidth="1"/>
    <col min="3857" max="3857" width="9.42578125" style="1" customWidth="1"/>
    <col min="3858" max="3858" width="9" style="1" customWidth="1"/>
    <col min="3859" max="3859" width="6" style="1" customWidth="1"/>
    <col min="3860" max="3860" width="36.85546875" style="1" customWidth="1"/>
    <col min="3861" max="3861" width="25.5703125" style="1" customWidth="1"/>
    <col min="3862" max="3862" width="21.5703125" style="1" customWidth="1"/>
    <col min="3863" max="3863" width="13.140625" style="1" customWidth="1"/>
    <col min="3864" max="3864" width="18" style="1" customWidth="1"/>
    <col min="3865" max="3865" width="16.42578125" style="1" customWidth="1"/>
    <col min="3866" max="3866" width="17.42578125" style="1" customWidth="1"/>
    <col min="3867" max="3867" width="17.5703125" style="1" customWidth="1"/>
    <col min="3868" max="3868" width="13.5703125" style="1" customWidth="1"/>
    <col min="3869" max="3869" width="31.85546875" style="1" customWidth="1"/>
    <col min="3870" max="4097" width="9.140625" style="1"/>
    <col min="4098" max="4098" width="8" style="1" customWidth="1"/>
    <col min="4099" max="4100" width="11.42578125" style="1" customWidth="1"/>
    <col min="4101" max="4101" width="8.85546875" style="1" customWidth="1"/>
    <col min="4102" max="4102" width="11.42578125" style="1" customWidth="1"/>
    <col min="4103" max="4103" width="22.5703125" style="1" bestFit="1" customWidth="1"/>
    <col min="4104" max="4104" width="9.42578125" style="1" bestFit="1" customWidth="1"/>
    <col min="4105" max="4105" width="9.5703125" style="1" customWidth="1"/>
    <col min="4106" max="4106" width="25.140625" style="1" customWidth="1"/>
    <col min="4107" max="4107" width="14.5703125" style="1" customWidth="1"/>
    <col min="4108" max="4108" width="37" style="1" customWidth="1"/>
    <col min="4109" max="4109" width="34.85546875" style="1" customWidth="1"/>
    <col min="4110" max="4110" width="23.85546875" style="1" customWidth="1"/>
    <col min="4111" max="4111" width="13" style="1" customWidth="1"/>
    <col min="4112" max="4112" width="8.42578125" style="1" customWidth="1"/>
    <col min="4113" max="4113" width="9.42578125" style="1" customWidth="1"/>
    <col min="4114" max="4114" width="9" style="1" customWidth="1"/>
    <col min="4115" max="4115" width="6" style="1" customWidth="1"/>
    <col min="4116" max="4116" width="36.85546875" style="1" customWidth="1"/>
    <col min="4117" max="4117" width="25.5703125" style="1" customWidth="1"/>
    <col min="4118" max="4118" width="21.5703125" style="1" customWidth="1"/>
    <col min="4119" max="4119" width="13.140625" style="1" customWidth="1"/>
    <col min="4120" max="4120" width="18" style="1" customWidth="1"/>
    <col min="4121" max="4121" width="16.42578125" style="1" customWidth="1"/>
    <col min="4122" max="4122" width="17.42578125" style="1" customWidth="1"/>
    <col min="4123" max="4123" width="17.5703125" style="1" customWidth="1"/>
    <col min="4124" max="4124" width="13.5703125" style="1" customWidth="1"/>
    <col min="4125" max="4125" width="31.85546875" style="1" customWidth="1"/>
    <col min="4126" max="4353" width="9.140625" style="1"/>
    <col min="4354" max="4354" width="8" style="1" customWidth="1"/>
    <col min="4355" max="4356" width="11.42578125" style="1" customWidth="1"/>
    <col min="4357" max="4357" width="8.85546875" style="1" customWidth="1"/>
    <col min="4358" max="4358" width="11.42578125" style="1" customWidth="1"/>
    <col min="4359" max="4359" width="22.5703125" style="1" bestFit="1" customWidth="1"/>
    <col min="4360" max="4360" width="9.42578125" style="1" bestFit="1" customWidth="1"/>
    <col min="4361" max="4361" width="9.5703125" style="1" customWidth="1"/>
    <col min="4362" max="4362" width="25.140625" style="1" customWidth="1"/>
    <col min="4363" max="4363" width="14.5703125" style="1" customWidth="1"/>
    <col min="4364" max="4364" width="37" style="1" customWidth="1"/>
    <col min="4365" max="4365" width="34.85546875" style="1" customWidth="1"/>
    <col min="4366" max="4366" width="23.85546875" style="1" customWidth="1"/>
    <col min="4367" max="4367" width="13" style="1" customWidth="1"/>
    <col min="4368" max="4368" width="8.42578125" style="1" customWidth="1"/>
    <col min="4369" max="4369" width="9.42578125" style="1" customWidth="1"/>
    <col min="4370" max="4370" width="9" style="1" customWidth="1"/>
    <col min="4371" max="4371" width="6" style="1" customWidth="1"/>
    <col min="4372" max="4372" width="36.85546875" style="1" customWidth="1"/>
    <col min="4373" max="4373" width="25.5703125" style="1" customWidth="1"/>
    <col min="4374" max="4374" width="21.5703125" style="1" customWidth="1"/>
    <col min="4375" max="4375" width="13.140625" style="1" customWidth="1"/>
    <col min="4376" max="4376" width="18" style="1" customWidth="1"/>
    <col min="4377" max="4377" width="16.42578125" style="1" customWidth="1"/>
    <col min="4378" max="4378" width="17.42578125" style="1" customWidth="1"/>
    <col min="4379" max="4379" width="17.5703125" style="1" customWidth="1"/>
    <col min="4380" max="4380" width="13.5703125" style="1" customWidth="1"/>
    <col min="4381" max="4381" width="31.85546875" style="1" customWidth="1"/>
    <col min="4382" max="4609" width="9.140625" style="1"/>
    <col min="4610" max="4610" width="8" style="1" customWidth="1"/>
    <col min="4611" max="4612" width="11.42578125" style="1" customWidth="1"/>
    <col min="4613" max="4613" width="8.85546875" style="1" customWidth="1"/>
    <col min="4614" max="4614" width="11.42578125" style="1" customWidth="1"/>
    <col min="4615" max="4615" width="22.5703125" style="1" bestFit="1" customWidth="1"/>
    <col min="4616" max="4616" width="9.42578125" style="1" bestFit="1" customWidth="1"/>
    <col min="4617" max="4617" width="9.5703125" style="1" customWidth="1"/>
    <col min="4618" max="4618" width="25.140625" style="1" customWidth="1"/>
    <col min="4619" max="4619" width="14.5703125" style="1" customWidth="1"/>
    <col min="4620" max="4620" width="37" style="1" customWidth="1"/>
    <col min="4621" max="4621" width="34.85546875" style="1" customWidth="1"/>
    <col min="4622" max="4622" width="23.85546875" style="1" customWidth="1"/>
    <col min="4623" max="4623" width="13" style="1" customWidth="1"/>
    <col min="4624" max="4624" width="8.42578125" style="1" customWidth="1"/>
    <col min="4625" max="4625" width="9.42578125" style="1" customWidth="1"/>
    <col min="4626" max="4626" width="9" style="1" customWidth="1"/>
    <col min="4627" max="4627" width="6" style="1" customWidth="1"/>
    <col min="4628" max="4628" width="36.85546875" style="1" customWidth="1"/>
    <col min="4629" max="4629" width="25.5703125" style="1" customWidth="1"/>
    <col min="4630" max="4630" width="21.5703125" style="1" customWidth="1"/>
    <col min="4631" max="4631" width="13.140625" style="1" customWidth="1"/>
    <col min="4632" max="4632" width="18" style="1" customWidth="1"/>
    <col min="4633" max="4633" width="16.42578125" style="1" customWidth="1"/>
    <col min="4634" max="4634" width="17.42578125" style="1" customWidth="1"/>
    <col min="4635" max="4635" width="17.5703125" style="1" customWidth="1"/>
    <col min="4636" max="4636" width="13.5703125" style="1" customWidth="1"/>
    <col min="4637" max="4637" width="31.85546875" style="1" customWidth="1"/>
    <col min="4638" max="4865" width="9.140625" style="1"/>
    <col min="4866" max="4866" width="8" style="1" customWidth="1"/>
    <col min="4867" max="4868" width="11.42578125" style="1" customWidth="1"/>
    <col min="4869" max="4869" width="8.85546875" style="1" customWidth="1"/>
    <col min="4870" max="4870" width="11.42578125" style="1" customWidth="1"/>
    <col min="4871" max="4871" width="22.5703125" style="1" bestFit="1" customWidth="1"/>
    <col min="4872" max="4872" width="9.42578125" style="1" bestFit="1" customWidth="1"/>
    <col min="4873" max="4873" width="9.5703125" style="1" customWidth="1"/>
    <col min="4874" max="4874" width="25.140625" style="1" customWidth="1"/>
    <col min="4875" max="4875" width="14.5703125" style="1" customWidth="1"/>
    <col min="4876" max="4876" width="37" style="1" customWidth="1"/>
    <col min="4877" max="4877" width="34.85546875" style="1" customWidth="1"/>
    <col min="4878" max="4878" width="23.85546875" style="1" customWidth="1"/>
    <col min="4879" max="4879" width="13" style="1" customWidth="1"/>
    <col min="4880" max="4880" width="8.42578125" style="1" customWidth="1"/>
    <col min="4881" max="4881" width="9.42578125" style="1" customWidth="1"/>
    <col min="4882" max="4882" width="9" style="1" customWidth="1"/>
    <col min="4883" max="4883" width="6" style="1" customWidth="1"/>
    <col min="4884" max="4884" width="36.85546875" style="1" customWidth="1"/>
    <col min="4885" max="4885" width="25.5703125" style="1" customWidth="1"/>
    <col min="4886" max="4886" width="21.5703125" style="1" customWidth="1"/>
    <col min="4887" max="4887" width="13.140625" style="1" customWidth="1"/>
    <col min="4888" max="4888" width="18" style="1" customWidth="1"/>
    <col min="4889" max="4889" width="16.42578125" style="1" customWidth="1"/>
    <col min="4890" max="4890" width="17.42578125" style="1" customWidth="1"/>
    <col min="4891" max="4891" width="17.5703125" style="1" customWidth="1"/>
    <col min="4892" max="4892" width="13.5703125" style="1" customWidth="1"/>
    <col min="4893" max="4893" width="31.85546875" style="1" customWidth="1"/>
    <col min="4894" max="5121" width="9.140625" style="1"/>
    <col min="5122" max="5122" width="8" style="1" customWidth="1"/>
    <col min="5123" max="5124" width="11.42578125" style="1" customWidth="1"/>
    <col min="5125" max="5125" width="8.85546875" style="1" customWidth="1"/>
    <col min="5126" max="5126" width="11.42578125" style="1" customWidth="1"/>
    <col min="5127" max="5127" width="22.5703125" style="1" bestFit="1" customWidth="1"/>
    <col min="5128" max="5128" width="9.42578125" style="1" bestFit="1" customWidth="1"/>
    <col min="5129" max="5129" width="9.5703125" style="1" customWidth="1"/>
    <col min="5130" max="5130" width="25.140625" style="1" customWidth="1"/>
    <col min="5131" max="5131" width="14.5703125" style="1" customWidth="1"/>
    <col min="5132" max="5132" width="37" style="1" customWidth="1"/>
    <col min="5133" max="5133" width="34.85546875" style="1" customWidth="1"/>
    <col min="5134" max="5134" width="23.85546875" style="1" customWidth="1"/>
    <col min="5135" max="5135" width="13" style="1" customWidth="1"/>
    <col min="5136" max="5136" width="8.42578125" style="1" customWidth="1"/>
    <col min="5137" max="5137" width="9.42578125" style="1" customWidth="1"/>
    <col min="5138" max="5138" width="9" style="1" customWidth="1"/>
    <col min="5139" max="5139" width="6" style="1" customWidth="1"/>
    <col min="5140" max="5140" width="36.85546875" style="1" customWidth="1"/>
    <col min="5141" max="5141" width="25.5703125" style="1" customWidth="1"/>
    <col min="5142" max="5142" width="21.5703125" style="1" customWidth="1"/>
    <col min="5143" max="5143" width="13.140625" style="1" customWidth="1"/>
    <col min="5144" max="5144" width="18" style="1" customWidth="1"/>
    <col min="5145" max="5145" width="16.42578125" style="1" customWidth="1"/>
    <col min="5146" max="5146" width="17.42578125" style="1" customWidth="1"/>
    <col min="5147" max="5147" width="17.5703125" style="1" customWidth="1"/>
    <col min="5148" max="5148" width="13.5703125" style="1" customWidth="1"/>
    <col min="5149" max="5149" width="31.85546875" style="1" customWidth="1"/>
    <col min="5150" max="5377" width="9.140625" style="1"/>
    <col min="5378" max="5378" width="8" style="1" customWidth="1"/>
    <col min="5379" max="5380" width="11.42578125" style="1" customWidth="1"/>
    <col min="5381" max="5381" width="8.85546875" style="1" customWidth="1"/>
    <col min="5382" max="5382" width="11.42578125" style="1" customWidth="1"/>
    <col min="5383" max="5383" width="22.5703125" style="1" bestFit="1" customWidth="1"/>
    <col min="5384" max="5384" width="9.42578125" style="1" bestFit="1" customWidth="1"/>
    <col min="5385" max="5385" width="9.5703125" style="1" customWidth="1"/>
    <col min="5386" max="5386" width="25.140625" style="1" customWidth="1"/>
    <col min="5387" max="5387" width="14.5703125" style="1" customWidth="1"/>
    <col min="5388" max="5388" width="37" style="1" customWidth="1"/>
    <col min="5389" max="5389" width="34.85546875" style="1" customWidth="1"/>
    <col min="5390" max="5390" width="23.85546875" style="1" customWidth="1"/>
    <col min="5391" max="5391" width="13" style="1" customWidth="1"/>
    <col min="5392" max="5392" width="8.42578125" style="1" customWidth="1"/>
    <col min="5393" max="5393" width="9.42578125" style="1" customWidth="1"/>
    <col min="5394" max="5394" width="9" style="1" customWidth="1"/>
    <col min="5395" max="5395" width="6" style="1" customWidth="1"/>
    <col min="5396" max="5396" width="36.85546875" style="1" customWidth="1"/>
    <col min="5397" max="5397" width="25.5703125" style="1" customWidth="1"/>
    <col min="5398" max="5398" width="21.5703125" style="1" customWidth="1"/>
    <col min="5399" max="5399" width="13.140625" style="1" customWidth="1"/>
    <col min="5400" max="5400" width="18" style="1" customWidth="1"/>
    <col min="5401" max="5401" width="16.42578125" style="1" customWidth="1"/>
    <col min="5402" max="5402" width="17.42578125" style="1" customWidth="1"/>
    <col min="5403" max="5403" width="17.5703125" style="1" customWidth="1"/>
    <col min="5404" max="5404" width="13.5703125" style="1" customWidth="1"/>
    <col min="5405" max="5405" width="31.85546875" style="1" customWidth="1"/>
    <col min="5406" max="5633" width="9.140625" style="1"/>
    <col min="5634" max="5634" width="8" style="1" customWidth="1"/>
    <col min="5635" max="5636" width="11.42578125" style="1" customWidth="1"/>
    <col min="5637" max="5637" width="8.85546875" style="1" customWidth="1"/>
    <col min="5638" max="5638" width="11.42578125" style="1" customWidth="1"/>
    <col min="5639" max="5639" width="22.5703125" style="1" bestFit="1" customWidth="1"/>
    <col min="5640" max="5640" width="9.42578125" style="1" bestFit="1" customWidth="1"/>
    <col min="5641" max="5641" width="9.5703125" style="1" customWidth="1"/>
    <col min="5642" max="5642" width="25.140625" style="1" customWidth="1"/>
    <col min="5643" max="5643" width="14.5703125" style="1" customWidth="1"/>
    <col min="5644" max="5644" width="37" style="1" customWidth="1"/>
    <col min="5645" max="5645" width="34.85546875" style="1" customWidth="1"/>
    <col min="5646" max="5646" width="23.85546875" style="1" customWidth="1"/>
    <col min="5647" max="5647" width="13" style="1" customWidth="1"/>
    <col min="5648" max="5648" width="8.42578125" style="1" customWidth="1"/>
    <col min="5649" max="5649" width="9.42578125" style="1" customWidth="1"/>
    <col min="5650" max="5650" width="9" style="1" customWidth="1"/>
    <col min="5651" max="5651" width="6" style="1" customWidth="1"/>
    <col min="5652" max="5652" width="36.85546875" style="1" customWidth="1"/>
    <col min="5653" max="5653" width="25.5703125" style="1" customWidth="1"/>
    <col min="5654" max="5654" width="21.5703125" style="1" customWidth="1"/>
    <col min="5655" max="5655" width="13.140625" style="1" customWidth="1"/>
    <col min="5656" max="5656" width="18" style="1" customWidth="1"/>
    <col min="5657" max="5657" width="16.42578125" style="1" customWidth="1"/>
    <col min="5658" max="5658" width="17.42578125" style="1" customWidth="1"/>
    <col min="5659" max="5659" width="17.5703125" style="1" customWidth="1"/>
    <col min="5660" max="5660" width="13.5703125" style="1" customWidth="1"/>
    <col min="5661" max="5661" width="31.85546875" style="1" customWidth="1"/>
    <col min="5662" max="5889" width="9.140625" style="1"/>
    <col min="5890" max="5890" width="8" style="1" customWidth="1"/>
    <col min="5891" max="5892" width="11.42578125" style="1" customWidth="1"/>
    <col min="5893" max="5893" width="8.85546875" style="1" customWidth="1"/>
    <col min="5894" max="5894" width="11.42578125" style="1" customWidth="1"/>
    <col min="5895" max="5895" width="22.5703125" style="1" bestFit="1" customWidth="1"/>
    <col min="5896" max="5896" width="9.42578125" style="1" bestFit="1" customWidth="1"/>
    <col min="5897" max="5897" width="9.5703125" style="1" customWidth="1"/>
    <col min="5898" max="5898" width="25.140625" style="1" customWidth="1"/>
    <col min="5899" max="5899" width="14.5703125" style="1" customWidth="1"/>
    <col min="5900" max="5900" width="37" style="1" customWidth="1"/>
    <col min="5901" max="5901" width="34.85546875" style="1" customWidth="1"/>
    <col min="5902" max="5902" width="23.85546875" style="1" customWidth="1"/>
    <col min="5903" max="5903" width="13" style="1" customWidth="1"/>
    <col min="5904" max="5904" width="8.42578125" style="1" customWidth="1"/>
    <col min="5905" max="5905" width="9.42578125" style="1" customWidth="1"/>
    <col min="5906" max="5906" width="9" style="1" customWidth="1"/>
    <col min="5907" max="5907" width="6" style="1" customWidth="1"/>
    <col min="5908" max="5908" width="36.85546875" style="1" customWidth="1"/>
    <col min="5909" max="5909" width="25.5703125" style="1" customWidth="1"/>
    <col min="5910" max="5910" width="21.5703125" style="1" customWidth="1"/>
    <col min="5911" max="5911" width="13.140625" style="1" customWidth="1"/>
    <col min="5912" max="5912" width="18" style="1" customWidth="1"/>
    <col min="5913" max="5913" width="16.42578125" style="1" customWidth="1"/>
    <col min="5914" max="5914" width="17.42578125" style="1" customWidth="1"/>
    <col min="5915" max="5915" width="17.5703125" style="1" customWidth="1"/>
    <col min="5916" max="5916" width="13.5703125" style="1" customWidth="1"/>
    <col min="5917" max="5917" width="31.85546875" style="1" customWidth="1"/>
    <col min="5918" max="6145" width="9.140625" style="1"/>
    <col min="6146" max="6146" width="8" style="1" customWidth="1"/>
    <col min="6147" max="6148" width="11.42578125" style="1" customWidth="1"/>
    <col min="6149" max="6149" width="8.85546875" style="1" customWidth="1"/>
    <col min="6150" max="6150" width="11.42578125" style="1" customWidth="1"/>
    <col min="6151" max="6151" width="22.5703125" style="1" bestFit="1" customWidth="1"/>
    <col min="6152" max="6152" width="9.42578125" style="1" bestFit="1" customWidth="1"/>
    <col min="6153" max="6153" width="9.5703125" style="1" customWidth="1"/>
    <col min="6154" max="6154" width="25.140625" style="1" customWidth="1"/>
    <col min="6155" max="6155" width="14.5703125" style="1" customWidth="1"/>
    <col min="6156" max="6156" width="37" style="1" customWidth="1"/>
    <col min="6157" max="6157" width="34.85546875" style="1" customWidth="1"/>
    <col min="6158" max="6158" width="23.85546875" style="1" customWidth="1"/>
    <col min="6159" max="6159" width="13" style="1" customWidth="1"/>
    <col min="6160" max="6160" width="8.42578125" style="1" customWidth="1"/>
    <col min="6161" max="6161" width="9.42578125" style="1" customWidth="1"/>
    <col min="6162" max="6162" width="9" style="1" customWidth="1"/>
    <col min="6163" max="6163" width="6" style="1" customWidth="1"/>
    <col min="6164" max="6164" width="36.85546875" style="1" customWidth="1"/>
    <col min="6165" max="6165" width="25.5703125" style="1" customWidth="1"/>
    <col min="6166" max="6166" width="21.5703125" style="1" customWidth="1"/>
    <col min="6167" max="6167" width="13.140625" style="1" customWidth="1"/>
    <col min="6168" max="6168" width="18" style="1" customWidth="1"/>
    <col min="6169" max="6169" width="16.42578125" style="1" customWidth="1"/>
    <col min="6170" max="6170" width="17.42578125" style="1" customWidth="1"/>
    <col min="6171" max="6171" width="17.5703125" style="1" customWidth="1"/>
    <col min="6172" max="6172" width="13.5703125" style="1" customWidth="1"/>
    <col min="6173" max="6173" width="31.85546875" style="1" customWidth="1"/>
    <col min="6174" max="6401" width="9.140625" style="1"/>
    <col min="6402" max="6402" width="8" style="1" customWidth="1"/>
    <col min="6403" max="6404" width="11.42578125" style="1" customWidth="1"/>
    <col min="6405" max="6405" width="8.85546875" style="1" customWidth="1"/>
    <col min="6406" max="6406" width="11.42578125" style="1" customWidth="1"/>
    <col min="6407" max="6407" width="22.5703125" style="1" bestFit="1" customWidth="1"/>
    <col min="6408" max="6408" width="9.42578125" style="1" bestFit="1" customWidth="1"/>
    <col min="6409" max="6409" width="9.5703125" style="1" customWidth="1"/>
    <col min="6410" max="6410" width="25.140625" style="1" customWidth="1"/>
    <col min="6411" max="6411" width="14.5703125" style="1" customWidth="1"/>
    <col min="6412" max="6412" width="37" style="1" customWidth="1"/>
    <col min="6413" max="6413" width="34.85546875" style="1" customWidth="1"/>
    <col min="6414" max="6414" width="23.85546875" style="1" customWidth="1"/>
    <col min="6415" max="6415" width="13" style="1" customWidth="1"/>
    <col min="6416" max="6416" width="8.42578125" style="1" customWidth="1"/>
    <col min="6417" max="6417" width="9.42578125" style="1" customWidth="1"/>
    <col min="6418" max="6418" width="9" style="1" customWidth="1"/>
    <col min="6419" max="6419" width="6" style="1" customWidth="1"/>
    <col min="6420" max="6420" width="36.85546875" style="1" customWidth="1"/>
    <col min="6421" max="6421" width="25.5703125" style="1" customWidth="1"/>
    <col min="6422" max="6422" width="21.5703125" style="1" customWidth="1"/>
    <col min="6423" max="6423" width="13.140625" style="1" customWidth="1"/>
    <col min="6424" max="6424" width="18" style="1" customWidth="1"/>
    <col min="6425" max="6425" width="16.42578125" style="1" customWidth="1"/>
    <col min="6426" max="6426" width="17.42578125" style="1" customWidth="1"/>
    <col min="6427" max="6427" width="17.5703125" style="1" customWidth="1"/>
    <col min="6428" max="6428" width="13.5703125" style="1" customWidth="1"/>
    <col min="6429" max="6429" width="31.85546875" style="1" customWidth="1"/>
    <col min="6430" max="6657" width="9.140625" style="1"/>
    <col min="6658" max="6658" width="8" style="1" customWidth="1"/>
    <col min="6659" max="6660" width="11.42578125" style="1" customWidth="1"/>
    <col min="6661" max="6661" width="8.85546875" style="1" customWidth="1"/>
    <col min="6662" max="6662" width="11.42578125" style="1" customWidth="1"/>
    <col min="6663" max="6663" width="22.5703125" style="1" bestFit="1" customWidth="1"/>
    <col min="6664" max="6664" width="9.42578125" style="1" bestFit="1" customWidth="1"/>
    <col min="6665" max="6665" width="9.5703125" style="1" customWidth="1"/>
    <col min="6666" max="6666" width="25.140625" style="1" customWidth="1"/>
    <col min="6667" max="6667" width="14.5703125" style="1" customWidth="1"/>
    <col min="6668" max="6668" width="37" style="1" customWidth="1"/>
    <col min="6669" max="6669" width="34.85546875" style="1" customWidth="1"/>
    <col min="6670" max="6670" width="23.85546875" style="1" customWidth="1"/>
    <col min="6671" max="6671" width="13" style="1" customWidth="1"/>
    <col min="6672" max="6672" width="8.42578125" style="1" customWidth="1"/>
    <col min="6673" max="6673" width="9.42578125" style="1" customWidth="1"/>
    <col min="6674" max="6674" width="9" style="1" customWidth="1"/>
    <col min="6675" max="6675" width="6" style="1" customWidth="1"/>
    <col min="6676" max="6676" width="36.85546875" style="1" customWidth="1"/>
    <col min="6677" max="6677" width="25.5703125" style="1" customWidth="1"/>
    <col min="6678" max="6678" width="21.5703125" style="1" customWidth="1"/>
    <col min="6679" max="6679" width="13.140625" style="1" customWidth="1"/>
    <col min="6680" max="6680" width="18" style="1" customWidth="1"/>
    <col min="6681" max="6681" width="16.42578125" style="1" customWidth="1"/>
    <col min="6682" max="6682" width="17.42578125" style="1" customWidth="1"/>
    <col min="6683" max="6683" width="17.5703125" style="1" customWidth="1"/>
    <col min="6684" max="6684" width="13.5703125" style="1" customWidth="1"/>
    <col min="6685" max="6685" width="31.85546875" style="1" customWidth="1"/>
    <col min="6686" max="6913" width="9.140625" style="1"/>
    <col min="6914" max="6914" width="8" style="1" customWidth="1"/>
    <col min="6915" max="6916" width="11.42578125" style="1" customWidth="1"/>
    <col min="6917" max="6917" width="8.85546875" style="1" customWidth="1"/>
    <col min="6918" max="6918" width="11.42578125" style="1" customWidth="1"/>
    <col min="6919" max="6919" width="22.5703125" style="1" bestFit="1" customWidth="1"/>
    <col min="6920" max="6920" width="9.42578125" style="1" bestFit="1" customWidth="1"/>
    <col min="6921" max="6921" width="9.5703125" style="1" customWidth="1"/>
    <col min="6922" max="6922" width="25.140625" style="1" customWidth="1"/>
    <col min="6923" max="6923" width="14.5703125" style="1" customWidth="1"/>
    <col min="6924" max="6924" width="37" style="1" customWidth="1"/>
    <col min="6925" max="6925" width="34.85546875" style="1" customWidth="1"/>
    <col min="6926" max="6926" width="23.85546875" style="1" customWidth="1"/>
    <col min="6927" max="6927" width="13" style="1" customWidth="1"/>
    <col min="6928" max="6928" width="8.42578125" style="1" customWidth="1"/>
    <col min="6929" max="6929" width="9.42578125" style="1" customWidth="1"/>
    <col min="6930" max="6930" width="9" style="1" customWidth="1"/>
    <col min="6931" max="6931" width="6" style="1" customWidth="1"/>
    <col min="6932" max="6932" width="36.85546875" style="1" customWidth="1"/>
    <col min="6933" max="6933" width="25.5703125" style="1" customWidth="1"/>
    <col min="6934" max="6934" width="21.5703125" style="1" customWidth="1"/>
    <col min="6935" max="6935" width="13.140625" style="1" customWidth="1"/>
    <col min="6936" max="6936" width="18" style="1" customWidth="1"/>
    <col min="6937" max="6937" width="16.42578125" style="1" customWidth="1"/>
    <col min="6938" max="6938" width="17.42578125" style="1" customWidth="1"/>
    <col min="6939" max="6939" width="17.5703125" style="1" customWidth="1"/>
    <col min="6940" max="6940" width="13.5703125" style="1" customWidth="1"/>
    <col min="6941" max="6941" width="31.85546875" style="1" customWidth="1"/>
    <col min="6942" max="7169" width="9.140625" style="1"/>
    <col min="7170" max="7170" width="8" style="1" customWidth="1"/>
    <col min="7171" max="7172" width="11.42578125" style="1" customWidth="1"/>
    <col min="7173" max="7173" width="8.85546875" style="1" customWidth="1"/>
    <col min="7174" max="7174" width="11.42578125" style="1" customWidth="1"/>
    <col min="7175" max="7175" width="22.5703125" style="1" bestFit="1" customWidth="1"/>
    <col min="7176" max="7176" width="9.42578125" style="1" bestFit="1" customWidth="1"/>
    <col min="7177" max="7177" width="9.5703125" style="1" customWidth="1"/>
    <col min="7178" max="7178" width="25.140625" style="1" customWidth="1"/>
    <col min="7179" max="7179" width="14.5703125" style="1" customWidth="1"/>
    <col min="7180" max="7180" width="37" style="1" customWidth="1"/>
    <col min="7181" max="7181" width="34.85546875" style="1" customWidth="1"/>
    <col min="7182" max="7182" width="23.85546875" style="1" customWidth="1"/>
    <col min="7183" max="7183" width="13" style="1" customWidth="1"/>
    <col min="7184" max="7184" width="8.42578125" style="1" customWidth="1"/>
    <col min="7185" max="7185" width="9.42578125" style="1" customWidth="1"/>
    <col min="7186" max="7186" width="9" style="1" customWidth="1"/>
    <col min="7187" max="7187" width="6" style="1" customWidth="1"/>
    <col min="7188" max="7188" width="36.85546875" style="1" customWidth="1"/>
    <col min="7189" max="7189" width="25.5703125" style="1" customWidth="1"/>
    <col min="7190" max="7190" width="21.5703125" style="1" customWidth="1"/>
    <col min="7191" max="7191" width="13.140625" style="1" customWidth="1"/>
    <col min="7192" max="7192" width="18" style="1" customWidth="1"/>
    <col min="7193" max="7193" width="16.42578125" style="1" customWidth="1"/>
    <col min="7194" max="7194" width="17.42578125" style="1" customWidth="1"/>
    <col min="7195" max="7195" width="17.5703125" style="1" customWidth="1"/>
    <col min="7196" max="7196" width="13.5703125" style="1" customWidth="1"/>
    <col min="7197" max="7197" width="31.85546875" style="1" customWidth="1"/>
    <col min="7198" max="7425" width="9.140625" style="1"/>
    <col min="7426" max="7426" width="8" style="1" customWidth="1"/>
    <col min="7427" max="7428" width="11.42578125" style="1" customWidth="1"/>
    <col min="7429" max="7429" width="8.85546875" style="1" customWidth="1"/>
    <col min="7430" max="7430" width="11.42578125" style="1" customWidth="1"/>
    <col min="7431" max="7431" width="22.5703125" style="1" bestFit="1" customWidth="1"/>
    <col min="7432" max="7432" width="9.42578125" style="1" bestFit="1" customWidth="1"/>
    <col min="7433" max="7433" width="9.5703125" style="1" customWidth="1"/>
    <col min="7434" max="7434" width="25.140625" style="1" customWidth="1"/>
    <col min="7435" max="7435" width="14.5703125" style="1" customWidth="1"/>
    <col min="7436" max="7436" width="37" style="1" customWidth="1"/>
    <col min="7437" max="7437" width="34.85546875" style="1" customWidth="1"/>
    <col min="7438" max="7438" width="23.85546875" style="1" customWidth="1"/>
    <col min="7439" max="7439" width="13" style="1" customWidth="1"/>
    <col min="7440" max="7440" width="8.42578125" style="1" customWidth="1"/>
    <col min="7441" max="7441" width="9.42578125" style="1" customWidth="1"/>
    <col min="7442" max="7442" width="9" style="1" customWidth="1"/>
    <col min="7443" max="7443" width="6" style="1" customWidth="1"/>
    <col min="7444" max="7444" width="36.85546875" style="1" customWidth="1"/>
    <col min="7445" max="7445" width="25.5703125" style="1" customWidth="1"/>
    <col min="7446" max="7446" width="21.5703125" style="1" customWidth="1"/>
    <col min="7447" max="7447" width="13.140625" style="1" customWidth="1"/>
    <col min="7448" max="7448" width="18" style="1" customWidth="1"/>
    <col min="7449" max="7449" width="16.42578125" style="1" customWidth="1"/>
    <col min="7450" max="7450" width="17.42578125" style="1" customWidth="1"/>
    <col min="7451" max="7451" width="17.5703125" style="1" customWidth="1"/>
    <col min="7452" max="7452" width="13.5703125" style="1" customWidth="1"/>
    <col min="7453" max="7453" width="31.85546875" style="1" customWidth="1"/>
    <col min="7454" max="7681" width="9.140625" style="1"/>
    <col min="7682" max="7682" width="8" style="1" customWidth="1"/>
    <col min="7683" max="7684" width="11.42578125" style="1" customWidth="1"/>
    <col min="7685" max="7685" width="8.85546875" style="1" customWidth="1"/>
    <col min="7686" max="7686" width="11.42578125" style="1" customWidth="1"/>
    <col min="7687" max="7687" width="22.5703125" style="1" bestFit="1" customWidth="1"/>
    <col min="7688" max="7688" width="9.42578125" style="1" bestFit="1" customWidth="1"/>
    <col min="7689" max="7689" width="9.5703125" style="1" customWidth="1"/>
    <col min="7690" max="7690" width="25.140625" style="1" customWidth="1"/>
    <col min="7691" max="7691" width="14.5703125" style="1" customWidth="1"/>
    <col min="7692" max="7692" width="37" style="1" customWidth="1"/>
    <col min="7693" max="7693" width="34.85546875" style="1" customWidth="1"/>
    <col min="7694" max="7694" width="23.85546875" style="1" customWidth="1"/>
    <col min="7695" max="7695" width="13" style="1" customWidth="1"/>
    <col min="7696" max="7696" width="8.42578125" style="1" customWidth="1"/>
    <col min="7697" max="7697" width="9.42578125" style="1" customWidth="1"/>
    <col min="7698" max="7698" width="9" style="1" customWidth="1"/>
    <col min="7699" max="7699" width="6" style="1" customWidth="1"/>
    <col min="7700" max="7700" width="36.85546875" style="1" customWidth="1"/>
    <col min="7701" max="7701" width="25.5703125" style="1" customWidth="1"/>
    <col min="7702" max="7702" width="21.5703125" style="1" customWidth="1"/>
    <col min="7703" max="7703" width="13.140625" style="1" customWidth="1"/>
    <col min="7704" max="7704" width="18" style="1" customWidth="1"/>
    <col min="7705" max="7705" width="16.42578125" style="1" customWidth="1"/>
    <col min="7706" max="7706" width="17.42578125" style="1" customWidth="1"/>
    <col min="7707" max="7707" width="17.5703125" style="1" customWidth="1"/>
    <col min="7708" max="7708" width="13.5703125" style="1" customWidth="1"/>
    <col min="7709" max="7709" width="31.85546875" style="1" customWidth="1"/>
    <col min="7710" max="7937" width="9.140625" style="1"/>
    <col min="7938" max="7938" width="8" style="1" customWidth="1"/>
    <col min="7939" max="7940" width="11.42578125" style="1" customWidth="1"/>
    <col min="7941" max="7941" width="8.85546875" style="1" customWidth="1"/>
    <col min="7942" max="7942" width="11.42578125" style="1" customWidth="1"/>
    <col min="7943" max="7943" width="22.5703125" style="1" bestFit="1" customWidth="1"/>
    <col min="7944" max="7944" width="9.42578125" style="1" bestFit="1" customWidth="1"/>
    <col min="7945" max="7945" width="9.5703125" style="1" customWidth="1"/>
    <col min="7946" max="7946" width="25.140625" style="1" customWidth="1"/>
    <col min="7947" max="7947" width="14.5703125" style="1" customWidth="1"/>
    <col min="7948" max="7948" width="37" style="1" customWidth="1"/>
    <col min="7949" max="7949" width="34.85546875" style="1" customWidth="1"/>
    <col min="7950" max="7950" width="23.85546875" style="1" customWidth="1"/>
    <col min="7951" max="7951" width="13" style="1" customWidth="1"/>
    <col min="7952" max="7952" width="8.42578125" style="1" customWidth="1"/>
    <col min="7953" max="7953" width="9.42578125" style="1" customWidth="1"/>
    <col min="7954" max="7954" width="9" style="1" customWidth="1"/>
    <col min="7955" max="7955" width="6" style="1" customWidth="1"/>
    <col min="7956" max="7956" width="36.85546875" style="1" customWidth="1"/>
    <col min="7957" max="7957" width="25.5703125" style="1" customWidth="1"/>
    <col min="7958" max="7958" width="21.5703125" style="1" customWidth="1"/>
    <col min="7959" max="7959" width="13.140625" style="1" customWidth="1"/>
    <col min="7960" max="7960" width="18" style="1" customWidth="1"/>
    <col min="7961" max="7961" width="16.42578125" style="1" customWidth="1"/>
    <col min="7962" max="7962" width="17.42578125" style="1" customWidth="1"/>
    <col min="7963" max="7963" width="17.5703125" style="1" customWidth="1"/>
    <col min="7964" max="7964" width="13.5703125" style="1" customWidth="1"/>
    <col min="7965" max="7965" width="31.85546875" style="1" customWidth="1"/>
    <col min="7966" max="8193" width="9.140625" style="1"/>
    <col min="8194" max="8194" width="8" style="1" customWidth="1"/>
    <col min="8195" max="8196" width="11.42578125" style="1" customWidth="1"/>
    <col min="8197" max="8197" width="8.85546875" style="1" customWidth="1"/>
    <col min="8198" max="8198" width="11.42578125" style="1" customWidth="1"/>
    <col min="8199" max="8199" width="22.5703125" style="1" bestFit="1" customWidth="1"/>
    <col min="8200" max="8200" width="9.42578125" style="1" bestFit="1" customWidth="1"/>
    <col min="8201" max="8201" width="9.5703125" style="1" customWidth="1"/>
    <col min="8202" max="8202" width="25.140625" style="1" customWidth="1"/>
    <col min="8203" max="8203" width="14.5703125" style="1" customWidth="1"/>
    <col min="8204" max="8204" width="37" style="1" customWidth="1"/>
    <col min="8205" max="8205" width="34.85546875" style="1" customWidth="1"/>
    <col min="8206" max="8206" width="23.85546875" style="1" customWidth="1"/>
    <col min="8207" max="8207" width="13" style="1" customWidth="1"/>
    <col min="8208" max="8208" width="8.42578125" style="1" customWidth="1"/>
    <col min="8209" max="8209" width="9.42578125" style="1" customWidth="1"/>
    <col min="8210" max="8210" width="9" style="1" customWidth="1"/>
    <col min="8211" max="8211" width="6" style="1" customWidth="1"/>
    <col min="8212" max="8212" width="36.85546875" style="1" customWidth="1"/>
    <col min="8213" max="8213" width="25.5703125" style="1" customWidth="1"/>
    <col min="8214" max="8214" width="21.5703125" style="1" customWidth="1"/>
    <col min="8215" max="8215" width="13.140625" style="1" customWidth="1"/>
    <col min="8216" max="8216" width="18" style="1" customWidth="1"/>
    <col min="8217" max="8217" width="16.42578125" style="1" customWidth="1"/>
    <col min="8218" max="8218" width="17.42578125" style="1" customWidth="1"/>
    <col min="8219" max="8219" width="17.5703125" style="1" customWidth="1"/>
    <col min="8220" max="8220" width="13.5703125" style="1" customWidth="1"/>
    <col min="8221" max="8221" width="31.85546875" style="1" customWidth="1"/>
    <col min="8222" max="8449" width="9.140625" style="1"/>
    <col min="8450" max="8450" width="8" style="1" customWidth="1"/>
    <col min="8451" max="8452" width="11.42578125" style="1" customWidth="1"/>
    <col min="8453" max="8453" width="8.85546875" style="1" customWidth="1"/>
    <col min="8454" max="8454" width="11.42578125" style="1" customWidth="1"/>
    <col min="8455" max="8455" width="22.5703125" style="1" bestFit="1" customWidth="1"/>
    <col min="8456" max="8456" width="9.42578125" style="1" bestFit="1" customWidth="1"/>
    <col min="8457" max="8457" width="9.5703125" style="1" customWidth="1"/>
    <col min="8458" max="8458" width="25.140625" style="1" customWidth="1"/>
    <col min="8459" max="8459" width="14.5703125" style="1" customWidth="1"/>
    <col min="8460" max="8460" width="37" style="1" customWidth="1"/>
    <col min="8461" max="8461" width="34.85546875" style="1" customWidth="1"/>
    <col min="8462" max="8462" width="23.85546875" style="1" customWidth="1"/>
    <col min="8463" max="8463" width="13" style="1" customWidth="1"/>
    <col min="8464" max="8464" width="8.42578125" style="1" customWidth="1"/>
    <col min="8465" max="8465" width="9.42578125" style="1" customWidth="1"/>
    <col min="8466" max="8466" width="9" style="1" customWidth="1"/>
    <col min="8467" max="8467" width="6" style="1" customWidth="1"/>
    <col min="8468" max="8468" width="36.85546875" style="1" customWidth="1"/>
    <col min="8469" max="8469" width="25.5703125" style="1" customWidth="1"/>
    <col min="8470" max="8470" width="21.5703125" style="1" customWidth="1"/>
    <col min="8471" max="8471" width="13.140625" style="1" customWidth="1"/>
    <col min="8472" max="8472" width="18" style="1" customWidth="1"/>
    <col min="8473" max="8473" width="16.42578125" style="1" customWidth="1"/>
    <col min="8474" max="8474" width="17.42578125" style="1" customWidth="1"/>
    <col min="8475" max="8475" width="17.5703125" style="1" customWidth="1"/>
    <col min="8476" max="8476" width="13.5703125" style="1" customWidth="1"/>
    <col min="8477" max="8477" width="31.85546875" style="1" customWidth="1"/>
    <col min="8478" max="8705" width="9.140625" style="1"/>
    <col min="8706" max="8706" width="8" style="1" customWidth="1"/>
    <col min="8707" max="8708" width="11.42578125" style="1" customWidth="1"/>
    <col min="8709" max="8709" width="8.85546875" style="1" customWidth="1"/>
    <col min="8710" max="8710" width="11.42578125" style="1" customWidth="1"/>
    <col min="8711" max="8711" width="22.5703125" style="1" bestFit="1" customWidth="1"/>
    <col min="8712" max="8712" width="9.42578125" style="1" bestFit="1" customWidth="1"/>
    <col min="8713" max="8713" width="9.5703125" style="1" customWidth="1"/>
    <col min="8714" max="8714" width="25.140625" style="1" customWidth="1"/>
    <col min="8715" max="8715" width="14.5703125" style="1" customWidth="1"/>
    <col min="8716" max="8716" width="37" style="1" customWidth="1"/>
    <col min="8717" max="8717" width="34.85546875" style="1" customWidth="1"/>
    <col min="8718" max="8718" width="23.85546875" style="1" customWidth="1"/>
    <col min="8719" max="8719" width="13" style="1" customWidth="1"/>
    <col min="8720" max="8720" width="8.42578125" style="1" customWidth="1"/>
    <col min="8721" max="8721" width="9.42578125" style="1" customWidth="1"/>
    <col min="8722" max="8722" width="9" style="1" customWidth="1"/>
    <col min="8723" max="8723" width="6" style="1" customWidth="1"/>
    <col min="8724" max="8724" width="36.85546875" style="1" customWidth="1"/>
    <col min="8725" max="8725" width="25.5703125" style="1" customWidth="1"/>
    <col min="8726" max="8726" width="21.5703125" style="1" customWidth="1"/>
    <col min="8727" max="8727" width="13.140625" style="1" customWidth="1"/>
    <col min="8728" max="8728" width="18" style="1" customWidth="1"/>
    <col min="8729" max="8729" width="16.42578125" style="1" customWidth="1"/>
    <col min="8730" max="8730" width="17.42578125" style="1" customWidth="1"/>
    <col min="8731" max="8731" width="17.5703125" style="1" customWidth="1"/>
    <col min="8732" max="8732" width="13.5703125" style="1" customWidth="1"/>
    <col min="8733" max="8733" width="31.85546875" style="1" customWidth="1"/>
    <col min="8734" max="8961" width="9.140625" style="1"/>
    <col min="8962" max="8962" width="8" style="1" customWidth="1"/>
    <col min="8963" max="8964" width="11.42578125" style="1" customWidth="1"/>
    <col min="8965" max="8965" width="8.85546875" style="1" customWidth="1"/>
    <col min="8966" max="8966" width="11.42578125" style="1" customWidth="1"/>
    <col min="8967" max="8967" width="22.5703125" style="1" bestFit="1" customWidth="1"/>
    <col min="8968" max="8968" width="9.42578125" style="1" bestFit="1" customWidth="1"/>
    <col min="8969" max="8969" width="9.5703125" style="1" customWidth="1"/>
    <col min="8970" max="8970" width="25.140625" style="1" customWidth="1"/>
    <col min="8971" max="8971" width="14.5703125" style="1" customWidth="1"/>
    <col min="8972" max="8972" width="37" style="1" customWidth="1"/>
    <col min="8973" max="8973" width="34.85546875" style="1" customWidth="1"/>
    <col min="8974" max="8974" width="23.85546875" style="1" customWidth="1"/>
    <col min="8975" max="8975" width="13" style="1" customWidth="1"/>
    <col min="8976" max="8976" width="8.42578125" style="1" customWidth="1"/>
    <col min="8977" max="8977" width="9.42578125" style="1" customWidth="1"/>
    <col min="8978" max="8978" width="9" style="1" customWidth="1"/>
    <col min="8979" max="8979" width="6" style="1" customWidth="1"/>
    <col min="8980" max="8980" width="36.85546875" style="1" customWidth="1"/>
    <col min="8981" max="8981" width="25.5703125" style="1" customWidth="1"/>
    <col min="8982" max="8982" width="21.5703125" style="1" customWidth="1"/>
    <col min="8983" max="8983" width="13.140625" style="1" customWidth="1"/>
    <col min="8984" max="8984" width="18" style="1" customWidth="1"/>
    <col min="8985" max="8985" width="16.42578125" style="1" customWidth="1"/>
    <col min="8986" max="8986" width="17.42578125" style="1" customWidth="1"/>
    <col min="8987" max="8987" width="17.5703125" style="1" customWidth="1"/>
    <col min="8988" max="8988" width="13.5703125" style="1" customWidth="1"/>
    <col min="8989" max="8989" width="31.85546875" style="1" customWidth="1"/>
    <col min="8990" max="9217" width="9.140625" style="1"/>
    <col min="9218" max="9218" width="8" style="1" customWidth="1"/>
    <col min="9219" max="9220" width="11.42578125" style="1" customWidth="1"/>
    <col min="9221" max="9221" width="8.85546875" style="1" customWidth="1"/>
    <col min="9222" max="9222" width="11.42578125" style="1" customWidth="1"/>
    <col min="9223" max="9223" width="22.5703125" style="1" bestFit="1" customWidth="1"/>
    <col min="9224" max="9224" width="9.42578125" style="1" bestFit="1" customWidth="1"/>
    <col min="9225" max="9225" width="9.5703125" style="1" customWidth="1"/>
    <col min="9226" max="9226" width="25.140625" style="1" customWidth="1"/>
    <col min="9227" max="9227" width="14.5703125" style="1" customWidth="1"/>
    <col min="9228" max="9228" width="37" style="1" customWidth="1"/>
    <col min="9229" max="9229" width="34.85546875" style="1" customWidth="1"/>
    <col min="9230" max="9230" width="23.85546875" style="1" customWidth="1"/>
    <col min="9231" max="9231" width="13" style="1" customWidth="1"/>
    <col min="9232" max="9232" width="8.42578125" style="1" customWidth="1"/>
    <col min="9233" max="9233" width="9.42578125" style="1" customWidth="1"/>
    <col min="9234" max="9234" width="9" style="1" customWidth="1"/>
    <col min="9235" max="9235" width="6" style="1" customWidth="1"/>
    <col min="9236" max="9236" width="36.85546875" style="1" customWidth="1"/>
    <col min="9237" max="9237" width="25.5703125" style="1" customWidth="1"/>
    <col min="9238" max="9238" width="21.5703125" style="1" customWidth="1"/>
    <col min="9239" max="9239" width="13.140625" style="1" customWidth="1"/>
    <col min="9240" max="9240" width="18" style="1" customWidth="1"/>
    <col min="9241" max="9241" width="16.42578125" style="1" customWidth="1"/>
    <col min="9242" max="9242" width="17.42578125" style="1" customWidth="1"/>
    <col min="9243" max="9243" width="17.5703125" style="1" customWidth="1"/>
    <col min="9244" max="9244" width="13.5703125" style="1" customWidth="1"/>
    <col min="9245" max="9245" width="31.85546875" style="1" customWidth="1"/>
    <col min="9246" max="9473" width="9.140625" style="1"/>
    <col min="9474" max="9474" width="8" style="1" customWidth="1"/>
    <col min="9475" max="9476" width="11.42578125" style="1" customWidth="1"/>
    <col min="9477" max="9477" width="8.85546875" style="1" customWidth="1"/>
    <col min="9478" max="9478" width="11.42578125" style="1" customWidth="1"/>
    <col min="9479" max="9479" width="22.5703125" style="1" bestFit="1" customWidth="1"/>
    <col min="9480" max="9480" width="9.42578125" style="1" bestFit="1" customWidth="1"/>
    <col min="9481" max="9481" width="9.5703125" style="1" customWidth="1"/>
    <col min="9482" max="9482" width="25.140625" style="1" customWidth="1"/>
    <col min="9483" max="9483" width="14.5703125" style="1" customWidth="1"/>
    <col min="9484" max="9484" width="37" style="1" customWidth="1"/>
    <col min="9485" max="9485" width="34.85546875" style="1" customWidth="1"/>
    <col min="9486" max="9486" width="23.85546875" style="1" customWidth="1"/>
    <col min="9487" max="9487" width="13" style="1" customWidth="1"/>
    <col min="9488" max="9488" width="8.42578125" style="1" customWidth="1"/>
    <col min="9489" max="9489" width="9.42578125" style="1" customWidth="1"/>
    <col min="9490" max="9490" width="9" style="1" customWidth="1"/>
    <col min="9491" max="9491" width="6" style="1" customWidth="1"/>
    <col min="9492" max="9492" width="36.85546875" style="1" customWidth="1"/>
    <col min="9493" max="9493" width="25.5703125" style="1" customWidth="1"/>
    <col min="9494" max="9494" width="21.5703125" style="1" customWidth="1"/>
    <col min="9495" max="9495" width="13.140625" style="1" customWidth="1"/>
    <col min="9496" max="9496" width="18" style="1" customWidth="1"/>
    <col min="9497" max="9497" width="16.42578125" style="1" customWidth="1"/>
    <col min="9498" max="9498" width="17.42578125" style="1" customWidth="1"/>
    <col min="9499" max="9499" width="17.5703125" style="1" customWidth="1"/>
    <col min="9500" max="9500" width="13.5703125" style="1" customWidth="1"/>
    <col min="9501" max="9501" width="31.85546875" style="1" customWidth="1"/>
    <col min="9502" max="9729" width="9.140625" style="1"/>
    <col min="9730" max="9730" width="8" style="1" customWidth="1"/>
    <col min="9731" max="9732" width="11.42578125" style="1" customWidth="1"/>
    <col min="9733" max="9733" width="8.85546875" style="1" customWidth="1"/>
    <col min="9734" max="9734" width="11.42578125" style="1" customWidth="1"/>
    <col min="9735" max="9735" width="22.5703125" style="1" bestFit="1" customWidth="1"/>
    <col min="9736" max="9736" width="9.42578125" style="1" bestFit="1" customWidth="1"/>
    <col min="9737" max="9737" width="9.5703125" style="1" customWidth="1"/>
    <col min="9738" max="9738" width="25.140625" style="1" customWidth="1"/>
    <col min="9739" max="9739" width="14.5703125" style="1" customWidth="1"/>
    <col min="9740" max="9740" width="37" style="1" customWidth="1"/>
    <col min="9741" max="9741" width="34.85546875" style="1" customWidth="1"/>
    <col min="9742" max="9742" width="23.85546875" style="1" customWidth="1"/>
    <col min="9743" max="9743" width="13" style="1" customWidth="1"/>
    <col min="9744" max="9744" width="8.42578125" style="1" customWidth="1"/>
    <col min="9745" max="9745" width="9.42578125" style="1" customWidth="1"/>
    <col min="9746" max="9746" width="9" style="1" customWidth="1"/>
    <col min="9747" max="9747" width="6" style="1" customWidth="1"/>
    <col min="9748" max="9748" width="36.85546875" style="1" customWidth="1"/>
    <col min="9749" max="9749" width="25.5703125" style="1" customWidth="1"/>
    <col min="9750" max="9750" width="21.5703125" style="1" customWidth="1"/>
    <col min="9751" max="9751" width="13.140625" style="1" customWidth="1"/>
    <col min="9752" max="9752" width="18" style="1" customWidth="1"/>
    <col min="9753" max="9753" width="16.42578125" style="1" customWidth="1"/>
    <col min="9754" max="9754" width="17.42578125" style="1" customWidth="1"/>
    <col min="9755" max="9755" width="17.5703125" style="1" customWidth="1"/>
    <col min="9756" max="9756" width="13.5703125" style="1" customWidth="1"/>
    <col min="9757" max="9757" width="31.85546875" style="1" customWidth="1"/>
    <col min="9758" max="9985" width="9.140625" style="1"/>
    <col min="9986" max="9986" width="8" style="1" customWidth="1"/>
    <col min="9987" max="9988" width="11.42578125" style="1" customWidth="1"/>
    <col min="9989" max="9989" width="8.85546875" style="1" customWidth="1"/>
    <col min="9990" max="9990" width="11.42578125" style="1" customWidth="1"/>
    <col min="9991" max="9991" width="22.5703125" style="1" bestFit="1" customWidth="1"/>
    <col min="9992" max="9992" width="9.42578125" style="1" bestFit="1" customWidth="1"/>
    <col min="9993" max="9993" width="9.5703125" style="1" customWidth="1"/>
    <col min="9994" max="9994" width="25.140625" style="1" customWidth="1"/>
    <col min="9995" max="9995" width="14.5703125" style="1" customWidth="1"/>
    <col min="9996" max="9996" width="37" style="1" customWidth="1"/>
    <col min="9997" max="9997" width="34.85546875" style="1" customWidth="1"/>
    <col min="9998" max="9998" width="23.85546875" style="1" customWidth="1"/>
    <col min="9999" max="9999" width="13" style="1" customWidth="1"/>
    <col min="10000" max="10000" width="8.42578125" style="1" customWidth="1"/>
    <col min="10001" max="10001" width="9.42578125" style="1" customWidth="1"/>
    <col min="10002" max="10002" width="9" style="1" customWidth="1"/>
    <col min="10003" max="10003" width="6" style="1" customWidth="1"/>
    <col min="10004" max="10004" width="36.85546875" style="1" customWidth="1"/>
    <col min="10005" max="10005" width="25.5703125" style="1" customWidth="1"/>
    <col min="10006" max="10006" width="21.5703125" style="1" customWidth="1"/>
    <col min="10007" max="10007" width="13.140625" style="1" customWidth="1"/>
    <col min="10008" max="10008" width="18" style="1" customWidth="1"/>
    <col min="10009" max="10009" width="16.42578125" style="1" customWidth="1"/>
    <col min="10010" max="10010" width="17.42578125" style="1" customWidth="1"/>
    <col min="10011" max="10011" width="17.5703125" style="1" customWidth="1"/>
    <col min="10012" max="10012" width="13.5703125" style="1" customWidth="1"/>
    <col min="10013" max="10013" width="31.85546875" style="1" customWidth="1"/>
    <col min="10014" max="10241" width="9.140625" style="1"/>
    <col min="10242" max="10242" width="8" style="1" customWidth="1"/>
    <col min="10243" max="10244" width="11.42578125" style="1" customWidth="1"/>
    <col min="10245" max="10245" width="8.85546875" style="1" customWidth="1"/>
    <col min="10246" max="10246" width="11.42578125" style="1" customWidth="1"/>
    <col min="10247" max="10247" width="22.5703125" style="1" bestFit="1" customWidth="1"/>
    <col min="10248" max="10248" width="9.42578125" style="1" bestFit="1" customWidth="1"/>
    <col min="10249" max="10249" width="9.5703125" style="1" customWidth="1"/>
    <col min="10250" max="10250" width="25.140625" style="1" customWidth="1"/>
    <col min="10251" max="10251" width="14.5703125" style="1" customWidth="1"/>
    <col min="10252" max="10252" width="37" style="1" customWidth="1"/>
    <col min="10253" max="10253" width="34.85546875" style="1" customWidth="1"/>
    <col min="10254" max="10254" width="23.85546875" style="1" customWidth="1"/>
    <col min="10255" max="10255" width="13" style="1" customWidth="1"/>
    <col min="10256" max="10256" width="8.42578125" style="1" customWidth="1"/>
    <col min="10257" max="10257" width="9.42578125" style="1" customWidth="1"/>
    <col min="10258" max="10258" width="9" style="1" customWidth="1"/>
    <col min="10259" max="10259" width="6" style="1" customWidth="1"/>
    <col min="10260" max="10260" width="36.85546875" style="1" customWidth="1"/>
    <col min="10261" max="10261" width="25.5703125" style="1" customWidth="1"/>
    <col min="10262" max="10262" width="21.5703125" style="1" customWidth="1"/>
    <col min="10263" max="10263" width="13.140625" style="1" customWidth="1"/>
    <col min="10264" max="10264" width="18" style="1" customWidth="1"/>
    <col min="10265" max="10265" width="16.42578125" style="1" customWidth="1"/>
    <col min="10266" max="10266" width="17.42578125" style="1" customWidth="1"/>
    <col min="10267" max="10267" width="17.5703125" style="1" customWidth="1"/>
    <col min="10268" max="10268" width="13.5703125" style="1" customWidth="1"/>
    <col min="10269" max="10269" width="31.85546875" style="1" customWidth="1"/>
    <col min="10270" max="10497" width="9.140625" style="1"/>
    <col min="10498" max="10498" width="8" style="1" customWidth="1"/>
    <col min="10499" max="10500" width="11.42578125" style="1" customWidth="1"/>
    <col min="10501" max="10501" width="8.85546875" style="1" customWidth="1"/>
    <col min="10502" max="10502" width="11.42578125" style="1" customWidth="1"/>
    <col min="10503" max="10503" width="22.5703125" style="1" bestFit="1" customWidth="1"/>
    <col min="10504" max="10504" width="9.42578125" style="1" bestFit="1" customWidth="1"/>
    <col min="10505" max="10505" width="9.5703125" style="1" customWidth="1"/>
    <col min="10506" max="10506" width="25.140625" style="1" customWidth="1"/>
    <col min="10507" max="10507" width="14.5703125" style="1" customWidth="1"/>
    <col min="10508" max="10508" width="37" style="1" customWidth="1"/>
    <col min="10509" max="10509" width="34.85546875" style="1" customWidth="1"/>
    <col min="10510" max="10510" width="23.85546875" style="1" customWidth="1"/>
    <col min="10511" max="10511" width="13" style="1" customWidth="1"/>
    <col min="10512" max="10512" width="8.42578125" style="1" customWidth="1"/>
    <col min="10513" max="10513" width="9.42578125" style="1" customWidth="1"/>
    <col min="10514" max="10514" width="9" style="1" customWidth="1"/>
    <col min="10515" max="10515" width="6" style="1" customWidth="1"/>
    <col min="10516" max="10516" width="36.85546875" style="1" customWidth="1"/>
    <col min="10517" max="10517" width="25.5703125" style="1" customWidth="1"/>
    <col min="10518" max="10518" width="21.5703125" style="1" customWidth="1"/>
    <col min="10519" max="10519" width="13.140625" style="1" customWidth="1"/>
    <col min="10520" max="10520" width="18" style="1" customWidth="1"/>
    <col min="10521" max="10521" width="16.42578125" style="1" customWidth="1"/>
    <col min="10522" max="10522" width="17.42578125" style="1" customWidth="1"/>
    <col min="10523" max="10523" width="17.5703125" style="1" customWidth="1"/>
    <col min="10524" max="10524" width="13.5703125" style="1" customWidth="1"/>
    <col min="10525" max="10525" width="31.85546875" style="1" customWidth="1"/>
    <col min="10526" max="10753" width="9.140625" style="1"/>
    <col min="10754" max="10754" width="8" style="1" customWidth="1"/>
    <col min="10755" max="10756" width="11.42578125" style="1" customWidth="1"/>
    <col min="10757" max="10757" width="8.85546875" style="1" customWidth="1"/>
    <col min="10758" max="10758" width="11.42578125" style="1" customWidth="1"/>
    <col min="10759" max="10759" width="22.5703125" style="1" bestFit="1" customWidth="1"/>
    <col min="10760" max="10760" width="9.42578125" style="1" bestFit="1" customWidth="1"/>
    <col min="10761" max="10761" width="9.5703125" style="1" customWidth="1"/>
    <col min="10762" max="10762" width="25.140625" style="1" customWidth="1"/>
    <col min="10763" max="10763" width="14.5703125" style="1" customWidth="1"/>
    <col min="10764" max="10764" width="37" style="1" customWidth="1"/>
    <col min="10765" max="10765" width="34.85546875" style="1" customWidth="1"/>
    <col min="10766" max="10766" width="23.85546875" style="1" customWidth="1"/>
    <col min="10767" max="10767" width="13" style="1" customWidth="1"/>
    <col min="10768" max="10768" width="8.42578125" style="1" customWidth="1"/>
    <col min="10769" max="10769" width="9.42578125" style="1" customWidth="1"/>
    <col min="10770" max="10770" width="9" style="1" customWidth="1"/>
    <col min="10771" max="10771" width="6" style="1" customWidth="1"/>
    <col min="10772" max="10772" width="36.85546875" style="1" customWidth="1"/>
    <col min="10773" max="10773" width="25.5703125" style="1" customWidth="1"/>
    <col min="10774" max="10774" width="21.5703125" style="1" customWidth="1"/>
    <col min="10775" max="10775" width="13.140625" style="1" customWidth="1"/>
    <col min="10776" max="10776" width="18" style="1" customWidth="1"/>
    <col min="10777" max="10777" width="16.42578125" style="1" customWidth="1"/>
    <col min="10778" max="10778" width="17.42578125" style="1" customWidth="1"/>
    <col min="10779" max="10779" width="17.5703125" style="1" customWidth="1"/>
    <col min="10780" max="10780" width="13.5703125" style="1" customWidth="1"/>
    <col min="10781" max="10781" width="31.85546875" style="1" customWidth="1"/>
    <col min="10782" max="11009" width="9.140625" style="1"/>
    <col min="11010" max="11010" width="8" style="1" customWidth="1"/>
    <col min="11011" max="11012" width="11.42578125" style="1" customWidth="1"/>
    <col min="11013" max="11013" width="8.85546875" style="1" customWidth="1"/>
    <col min="11014" max="11014" width="11.42578125" style="1" customWidth="1"/>
    <col min="11015" max="11015" width="22.5703125" style="1" bestFit="1" customWidth="1"/>
    <col min="11016" max="11016" width="9.42578125" style="1" bestFit="1" customWidth="1"/>
    <col min="11017" max="11017" width="9.5703125" style="1" customWidth="1"/>
    <col min="11018" max="11018" width="25.140625" style="1" customWidth="1"/>
    <col min="11019" max="11019" width="14.5703125" style="1" customWidth="1"/>
    <col min="11020" max="11020" width="37" style="1" customWidth="1"/>
    <col min="11021" max="11021" width="34.85546875" style="1" customWidth="1"/>
    <col min="11022" max="11022" width="23.85546875" style="1" customWidth="1"/>
    <col min="11023" max="11023" width="13" style="1" customWidth="1"/>
    <col min="11024" max="11024" width="8.42578125" style="1" customWidth="1"/>
    <col min="11025" max="11025" width="9.42578125" style="1" customWidth="1"/>
    <col min="11026" max="11026" width="9" style="1" customWidth="1"/>
    <col min="11027" max="11027" width="6" style="1" customWidth="1"/>
    <col min="11028" max="11028" width="36.85546875" style="1" customWidth="1"/>
    <col min="11029" max="11029" width="25.5703125" style="1" customWidth="1"/>
    <col min="11030" max="11030" width="21.5703125" style="1" customWidth="1"/>
    <col min="11031" max="11031" width="13.140625" style="1" customWidth="1"/>
    <col min="11032" max="11032" width="18" style="1" customWidth="1"/>
    <col min="11033" max="11033" width="16.42578125" style="1" customWidth="1"/>
    <col min="11034" max="11034" width="17.42578125" style="1" customWidth="1"/>
    <col min="11035" max="11035" width="17.5703125" style="1" customWidth="1"/>
    <col min="11036" max="11036" width="13.5703125" style="1" customWidth="1"/>
    <col min="11037" max="11037" width="31.85546875" style="1" customWidth="1"/>
    <col min="11038" max="11265" width="9.140625" style="1"/>
    <col min="11266" max="11266" width="8" style="1" customWidth="1"/>
    <col min="11267" max="11268" width="11.42578125" style="1" customWidth="1"/>
    <col min="11269" max="11269" width="8.85546875" style="1" customWidth="1"/>
    <col min="11270" max="11270" width="11.42578125" style="1" customWidth="1"/>
    <col min="11271" max="11271" width="22.5703125" style="1" bestFit="1" customWidth="1"/>
    <col min="11272" max="11272" width="9.42578125" style="1" bestFit="1" customWidth="1"/>
    <col min="11273" max="11273" width="9.5703125" style="1" customWidth="1"/>
    <col min="11274" max="11274" width="25.140625" style="1" customWidth="1"/>
    <col min="11275" max="11275" width="14.5703125" style="1" customWidth="1"/>
    <col min="11276" max="11276" width="37" style="1" customWidth="1"/>
    <col min="11277" max="11277" width="34.85546875" style="1" customWidth="1"/>
    <col min="11278" max="11278" width="23.85546875" style="1" customWidth="1"/>
    <col min="11279" max="11279" width="13" style="1" customWidth="1"/>
    <col min="11280" max="11280" width="8.42578125" style="1" customWidth="1"/>
    <col min="11281" max="11281" width="9.42578125" style="1" customWidth="1"/>
    <col min="11282" max="11282" width="9" style="1" customWidth="1"/>
    <col min="11283" max="11283" width="6" style="1" customWidth="1"/>
    <col min="11284" max="11284" width="36.85546875" style="1" customWidth="1"/>
    <col min="11285" max="11285" width="25.5703125" style="1" customWidth="1"/>
    <col min="11286" max="11286" width="21.5703125" style="1" customWidth="1"/>
    <col min="11287" max="11287" width="13.140625" style="1" customWidth="1"/>
    <col min="11288" max="11288" width="18" style="1" customWidth="1"/>
    <col min="11289" max="11289" width="16.42578125" style="1" customWidth="1"/>
    <col min="11290" max="11290" width="17.42578125" style="1" customWidth="1"/>
    <col min="11291" max="11291" width="17.5703125" style="1" customWidth="1"/>
    <col min="11292" max="11292" width="13.5703125" style="1" customWidth="1"/>
    <col min="11293" max="11293" width="31.85546875" style="1" customWidth="1"/>
    <col min="11294" max="11521" width="9.140625" style="1"/>
    <col min="11522" max="11522" width="8" style="1" customWidth="1"/>
    <col min="11523" max="11524" width="11.42578125" style="1" customWidth="1"/>
    <col min="11525" max="11525" width="8.85546875" style="1" customWidth="1"/>
    <col min="11526" max="11526" width="11.42578125" style="1" customWidth="1"/>
    <col min="11527" max="11527" width="22.5703125" style="1" bestFit="1" customWidth="1"/>
    <col min="11528" max="11528" width="9.42578125" style="1" bestFit="1" customWidth="1"/>
    <col min="11529" max="11529" width="9.5703125" style="1" customWidth="1"/>
    <col min="11530" max="11530" width="25.140625" style="1" customWidth="1"/>
    <col min="11531" max="11531" width="14.5703125" style="1" customWidth="1"/>
    <col min="11532" max="11532" width="37" style="1" customWidth="1"/>
    <col min="11533" max="11533" width="34.85546875" style="1" customWidth="1"/>
    <col min="11534" max="11534" width="23.85546875" style="1" customWidth="1"/>
    <col min="11535" max="11535" width="13" style="1" customWidth="1"/>
    <col min="11536" max="11536" width="8.42578125" style="1" customWidth="1"/>
    <col min="11537" max="11537" width="9.42578125" style="1" customWidth="1"/>
    <col min="11538" max="11538" width="9" style="1" customWidth="1"/>
    <col min="11539" max="11539" width="6" style="1" customWidth="1"/>
    <col min="11540" max="11540" width="36.85546875" style="1" customWidth="1"/>
    <col min="11541" max="11541" width="25.5703125" style="1" customWidth="1"/>
    <col min="11542" max="11542" width="21.5703125" style="1" customWidth="1"/>
    <col min="11543" max="11543" width="13.140625" style="1" customWidth="1"/>
    <col min="11544" max="11544" width="18" style="1" customWidth="1"/>
    <col min="11545" max="11545" width="16.42578125" style="1" customWidth="1"/>
    <col min="11546" max="11546" width="17.42578125" style="1" customWidth="1"/>
    <col min="11547" max="11547" width="17.5703125" style="1" customWidth="1"/>
    <col min="11548" max="11548" width="13.5703125" style="1" customWidth="1"/>
    <col min="11549" max="11549" width="31.85546875" style="1" customWidth="1"/>
    <col min="11550" max="11777" width="9.140625" style="1"/>
    <col min="11778" max="11778" width="8" style="1" customWidth="1"/>
    <col min="11779" max="11780" width="11.42578125" style="1" customWidth="1"/>
    <col min="11781" max="11781" width="8.85546875" style="1" customWidth="1"/>
    <col min="11782" max="11782" width="11.42578125" style="1" customWidth="1"/>
    <col min="11783" max="11783" width="22.5703125" style="1" bestFit="1" customWidth="1"/>
    <col min="11784" max="11784" width="9.42578125" style="1" bestFit="1" customWidth="1"/>
    <col min="11785" max="11785" width="9.5703125" style="1" customWidth="1"/>
    <col min="11786" max="11786" width="25.140625" style="1" customWidth="1"/>
    <col min="11787" max="11787" width="14.5703125" style="1" customWidth="1"/>
    <col min="11788" max="11788" width="37" style="1" customWidth="1"/>
    <col min="11789" max="11789" width="34.85546875" style="1" customWidth="1"/>
    <col min="11790" max="11790" width="23.85546875" style="1" customWidth="1"/>
    <col min="11791" max="11791" width="13" style="1" customWidth="1"/>
    <col min="11792" max="11792" width="8.42578125" style="1" customWidth="1"/>
    <col min="11793" max="11793" width="9.42578125" style="1" customWidth="1"/>
    <col min="11794" max="11794" width="9" style="1" customWidth="1"/>
    <col min="11795" max="11795" width="6" style="1" customWidth="1"/>
    <col min="11796" max="11796" width="36.85546875" style="1" customWidth="1"/>
    <col min="11797" max="11797" width="25.5703125" style="1" customWidth="1"/>
    <col min="11798" max="11798" width="21.5703125" style="1" customWidth="1"/>
    <col min="11799" max="11799" width="13.140625" style="1" customWidth="1"/>
    <col min="11800" max="11800" width="18" style="1" customWidth="1"/>
    <col min="11801" max="11801" width="16.42578125" style="1" customWidth="1"/>
    <col min="11802" max="11802" width="17.42578125" style="1" customWidth="1"/>
    <col min="11803" max="11803" width="17.5703125" style="1" customWidth="1"/>
    <col min="11804" max="11804" width="13.5703125" style="1" customWidth="1"/>
    <col min="11805" max="11805" width="31.85546875" style="1" customWidth="1"/>
    <col min="11806" max="12033" width="9.140625" style="1"/>
    <col min="12034" max="12034" width="8" style="1" customWidth="1"/>
    <col min="12035" max="12036" width="11.42578125" style="1" customWidth="1"/>
    <col min="12037" max="12037" width="8.85546875" style="1" customWidth="1"/>
    <col min="12038" max="12038" width="11.42578125" style="1" customWidth="1"/>
    <col min="12039" max="12039" width="22.5703125" style="1" bestFit="1" customWidth="1"/>
    <col min="12040" max="12040" width="9.42578125" style="1" bestFit="1" customWidth="1"/>
    <col min="12041" max="12041" width="9.5703125" style="1" customWidth="1"/>
    <col min="12042" max="12042" width="25.140625" style="1" customWidth="1"/>
    <col min="12043" max="12043" width="14.5703125" style="1" customWidth="1"/>
    <col min="12044" max="12044" width="37" style="1" customWidth="1"/>
    <col min="12045" max="12045" width="34.85546875" style="1" customWidth="1"/>
    <col min="12046" max="12046" width="23.85546875" style="1" customWidth="1"/>
    <col min="12047" max="12047" width="13" style="1" customWidth="1"/>
    <col min="12048" max="12048" width="8.42578125" style="1" customWidth="1"/>
    <col min="12049" max="12049" width="9.42578125" style="1" customWidth="1"/>
    <col min="12050" max="12050" width="9" style="1" customWidth="1"/>
    <col min="12051" max="12051" width="6" style="1" customWidth="1"/>
    <col min="12052" max="12052" width="36.85546875" style="1" customWidth="1"/>
    <col min="12053" max="12053" width="25.5703125" style="1" customWidth="1"/>
    <col min="12054" max="12054" width="21.5703125" style="1" customWidth="1"/>
    <col min="12055" max="12055" width="13.140625" style="1" customWidth="1"/>
    <col min="12056" max="12056" width="18" style="1" customWidth="1"/>
    <col min="12057" max="12057" width="16.42578125" style="1" customWidth="1"/>
    <col min="12058" max="12058" width="17.42578125" style="1" customWidth="1"/>
    <col min="12059" max="12059" width="17.5703125" style="1" customWidth="1"/>
    <col min="12060" max="12060" width="13.5703125" style="1" customWidth="1"/>
    <col min="12061" max="12061" width="31.85546875" style="1" customWidth="1"/>
    <col min="12062" max="12289" width="9.140625" style="1"/>
    <col min="12290" max="12290" width="8" style="1" customWidth="1"/>
    <col min="12291" max="12292" width="11.42578125" style="1" customWidth="1"/>
    <col min="12293" max="12293" width="8.85546875" style="1" customWidth="1"/>
    <col min="12294" max="12294" width="11.42578125" style="1" customWidth="1"/>
    <col min="12295" max="12295" width="22.5703125" style="1" bestFit="1" customWidth="1"/>
    <col min="12296" max="12296" width="9.42578125" style="1" bestFit="1" customWidth="1"/>
    <col min="12297" max="12297" width="9.5703125" style="1" customWidth="1"/>
    <col min="12298" max="12298" width="25.140625" style="1" customWidth="1"/>
    <col min="12299" max="12299" width="14.5703125" style="1" customWidth="1"/>
    <col min="12300" max="12300" width="37" style="1" customWidth="1"/>
    <col min="12301" max="12301" width="34.85546875" style="1" customWidth="1"/>
    <col min="12302" max="12302" width="23.85546875" style="1" customWidth="1"/>
    <col min="12303" max="12303" width="13" style="1" customWidth="1"/>
    <col min="12304" max="12304" width="8.42578125" style="1" customWidth="1"/>
    <col min="12305" max="12305" width="9.42578125" style="1" customWidth="1"/>
    <col min="12306" max="12306" width="9" style="1" customWidth="1"/>
    <col min="12307" max="12307" width="6" style="1" customWidth="1"/>
    <col min="12308" max="12308" width="36.85546875" style="1" customWidth="1"/>
    <col min="12309" max="12309" width="25.5703125" style="1" customWidth="1"/>
    <col min="12310" max="12310" width="21.5703125" style="1" customWidth="1"/>
    <col min="12311" max="12311" width="13.140625" style="1" customWidth="1"/>
    <col min="12312" max="12312" width="18" style="1" customWidth="1"/>
    <col min="12313" max="12313" width="16.42578125" style="1" customWidth="1"/>
    <col min="12314" max="12314" width="17.42578125" style="1" customWidth="1"/>
    <col min="12315" max="12315" width="17.5703125" style="1" customWidth="1"/>
    <col min="12316" max="12316" width="13.5703125" style="1" customWidth="1"/>
    <col min="12317" max="12317" width="31.85546875" style="1" customWidth="1"/>
    <col min="12318" max="12545" width="9.140625" style="1"/>
    <col min="12546" max="12546" width="8" style="1" customWidth="1"/>
    <col min="12547" max="12548" width="11.42578125" style="1" customWidth="1"/>
    <col min="12549" max="12549" width="8.85546875" style="1" customWidth="1"/>
    <col min="12550" max="12550" width="11.42578125" style="1" customWidth="1"/>
    <col min="12551" max="12551" width="22.5703125" style="1" bestFit="1" customWidth="1"/>
    <col min="12552" max="12552" width="9.42578125" style="1" bestFit="1" customWidth="1"/>
    <col min="12553" max="12553" width="9.5703125" style="1" customWidth="1"/>
    <col min="12554" max="12554" width="25.140625" style="1" customWidth="1"/>
    <col min="12555" max="12555" width="14.5703125" style="1" customWidth="1"/>
    <col min="12556" max="12556" width="37" style="1" customWidth="1"/>
    <col min="12557" max="12557" width="34.85546875" style="1" customWidth="1"/>
    <col min="12558" max="12558" width="23.85546875" style="1" customWidth="1"/>
    <col min="12559" max="12559" width="13" style="1" customWidth="1"/>
    <col min="12560" max="12560" width="8.42578125" style="1" customWidth="1"/>
    <col min="12561" max="12561" width="9.42578125" style="1" customWidth="1"/>
    <col min="12562" max="12562" width="9" style="1" customWidth="1"/>
    <col min="12563" max="12563" width="6" style="1" customWidth="1"/>
    <col min="12564" max="12564" width="36.85546875" style="1" customWidth="1"/>
    <col min="12565" max="12565" width="25.5703125" style="1" customWidth="1"/>
    <col min="12566" max="12566" width="21.5703125" style="1" customWidth="1"/>
    <col min="12567" max="12567" width="13.140625" style="1" customWidth="1"/>
    <col min="12568" max="12568" width="18" style="1" customWidth="1"/>
    <col min="12569" max="12569" width="16.42578125" style="1" customWidth="1"/>
    <col min="12570" max="12570" width="17.42578125" style="1" customWidth="1"/>
    <col min="12571" max="12571" width="17.5703125" style="1" customWidth="1"/>
    <col min="12572" max="12572" width="13.5703125" style="1" customWidth="1"/>
    <col min="12573" max="12573" width="31.85546875" style="1" customWidth="1"/>
    <col min="12574" max="12801" width="9.140625" style="1"/>
    <col min="12802" max="12802" width="8" style="1" customWidth="1"/>
    <col min="12803" max="12804" width="11.42578125" style="1" customWidth="1"/>
    <col min="12805" max="12805" width="8.85546875" style="1" customWidth="1"/>
    <col min="12806" max="12806" width="11.42578125" style="1" customWidth="1"/>
    <col min="12807" max="12807" width="22.5703125" style="1" bestFit="1" customWidth="1"/>
    <col min="12808" max="12808" width="9.42578125" style="1" bestFit="1" customWidth="1"/>
    <col min="12809" max="12809" width="9.5703125" style="1" customWidth="1"/>
    <col min="12810" max="12810" width="25.140625" style="1" customWidth="1"/>
    <col min="12811" max="12811" width="14.5703125" style="1" customWidth="1"/>
    <col min="12812" max="12812" width="37" style="1" customWidth="1"/>
    <col min="12813" max="12813" width="34.85546875" style="1" customWidth="1"/>
    <col min="12814" max="12814" width="23.85546875" style="1" customWidth="1"/>
    <col min="12815" max="12815" width="13" style="1" customWidth="1"/>
    <col min="12816" max="12816" width="8.42578125" style="1" customWidth="1"/>
    <col min="12817" max="12817" width="9.42578125" style="1" customWidth="1"/>
    <col min="12818" max="12818" width="9" style="1" customWidth="1"/>
    <col min="12819" max="12819" width="6" style="1" customWidth="1"/>
    <col min="12820" max="12820" width="36.85546875" style="1" customWidth="1"/>
    <col min="12821" max="12821" width="25.5703125" style="1" customWidth="1"/>
    <col min="12822" max="12822" width="21.5703125" style="1" customWidth="1"/>
    <col min="12823" max="12823" width="13.140625" style="1" customWidth="1"/>
    <col min="12824" max="12824" width="18" style="1" customWidth="1"/>
    <col min="12825" max="12825" width="16.42578125" style="1" customWidth="1"/>
    <col min="12826" max="12826" width="17.42578125" style="1" customWidth="1"/>
    <col min="12827" max="12827" width="17.5703125" style="1" customWidth="1"/>
    <col min="12828" max="12828" width="13.5703125" style="1" customWidth="1"/>
    <col min="12829" max="12829" width="31.85546875" style="1" customWidth="1"/>
    <col min="12830" max="13057" width="9.140625" style="1"/>
    <col min="13058" max="13058" width="8" style="1" customWidth="1"/>
    <col min="13059" max="13060" width="11.42578125" style="1" customWidth="1"/>
    <col min="13061" max="13061" width="8.85546875" style="1" customWidth="1"/>
    <col min="13062" max="13062" width="11.42578125" style="1" customWidth="1"/>
    <col min="13063" max="13063" width="22.5703125" style="1" bestFit="1" customWidth="1"/>
    <col min="13064" max="13064" width="9.42578125" style="1" bestFit="1" customWidth="1"/>
    <col min="13065" max="13065" width="9.5703125" style="1" customWidth="1"/>
    <col min="13066" max="13066" width="25.140625" style="1" customWidth="1"/>
    <col min="13067" max="13067" width="14.5703125" style="1" customWidth="1"/>
    <col min="13068" max="13068" width="37" style="1" customWidth="1"/>
    <col min="13069" max="13069" width="34.85546875" style="1" customWidth="1"/>
    <col min="13070" max="13070" width="23.85546875" style="1" customWidth="1"/>
    <col min="13071" max="13071" width="13" style="1" customWidth="1"/>
    <col min="13072" max="13072" width="8.42578125" style="1" customWidth="1"/>
    <col min="13073" max="13073" width="9.42578125" style="1" customWidth="1"/>
    <col min="13074" max="13074" width="9" style="1" customWidth="1"/>
    <col min="13075" max="13075" width="6" style="1" customWidth="1"/>
    <col min="13076" max="13076" width="36.85546875" style="1" customWidth="1"/>
    <col min="13077" max="13077" width="25.5703125" style="1" customWidth="1"/>
    <col min="13078" max="13078" width="21.5703125" style="1" customWidth="1"/>
    <col min="13079" max="13079" width="13.140625" style="1" customWidth="1"/>
    <col min="13080" max="13080" width="18" style="1" customWidth="1"/>
    <col min="13081" max="13081" width="16.42578125" style="1" customWidth="1"/>
    <col min="13082" max="13082" width="17.42578125" style="1" customWidth="1"/>
    <col min="13083" max="13083" width="17.5703125" style="1" customWidth="1"/>
    <col min="13084" max="13084" width="13.5703125" style="1" customWidth="1"/>
    <col min="13085" max="13085" width="31.85546875" style="1" customWidth="1"/>
    <col min="13086" max="13313" width="9.140625" style="1"/>
    <col min="13314" max="13314" width="8" style="1" customWidth="1"/>
    <col min="13315" max="13316" width="11.42578125" style="1" customWidth="1"/>
    <col min="13317" max="13317" width="8.85546875" style="1" customWidth="1"/>
    <col min="13318" max="13318" width="11.42578125" style="1" customWidth="1"/>
    <col min="13319" max="13319" width="22.5703125" style="1" bestFit="1" customWidth="1"/>
    <col min="13320" max="13320" width="9.42578125" style="1" bestFit="1" customWidth="1"/>
    <col min="13321" max="13321" width="9.5703125" style="1" customWidth="1"/>
    <col min="13322" max="13322" width="25.140625" style="1" customWidth="1"/>
    <col min="13323" max="13323" width="14.5703125" style="1" customWidth="1"/>
    <col min="13324" max="13324" width="37" style="1" customWidth="1"/>
    <col min="13325" max="13325" width="34.85546875" style="1" customWidth="1"/>
    <col min="13326" max="13326" width="23.85546875" style="1" customWidth="1"/>
    <col min="13327" max="13327" width="13" style="1" customWidth="1"/>
    <col min="13328" max="13328" width="8.42578125" style="1" customWidth="1"/>
    <col min="13329" max="13329" width="9.42578125" style="1" customWidth="1"/>
    <col min="13330" max="13330" width="9" style="1" customWidth="1"/>
    <col min="13331" max="13331" width="6" style="1" customWidth="1"/>
    <col min="13332" max="13332" width="36.85546875" style="1" customWidth="1"/>
    <col min="13333" max="13333" width="25.5703125" style="1" customWidth="1"/>
    <col min="13334" max="13334" width="21.5703125" style="1" customWidth="1"/>
    <col min="13335" max="13335" width="13.140625" style="1" customWidth="1"/>
    <col min="13336" max="13336" width="18" style="1" customWidth="1"/>
    <col min="13337" max="13337" width="16.42578125" style="1" customWidth="1"/>
    <col min="13338" max="13338" width="17.42578125" style="1" customWidth="1"/>
    <col min="13339" max="13339" width="17.5703125" style="1" customWidth="1"/>
    <col min="13340" max="13340" width="13.5703125" style="1" customWidth="1"/>
    <col min="13341" max="13341" width="31.85546875" style="1" customWidth="1"/>
    <col min="13342" max="13569" width="9.140625" style="1"/>
    <col min="13570" max="13570" width="8" style="1" customWidth="1"/>
    <col min="13571" max="13572" width="11.42578125" style="1" customWidth="1"/>
    <col min="13573" max="13573" width="8.85546875" style="1" customWidth="1"/>
    <col min="13574" max="13574" width="11.42578125" style="1" customWidth="1"/>
    <col min="13575" max="13575" width="22.5703125" style="1" bestFit="1" customWidth="1"/>
    <col min="13576" max="13576" width="9.42578125" style="1" bestFit="1" customWidth="1"/>
    <col min="13577" max="13577" width="9.5703125" style="1" customWidth="1"/>
    <col min="13578" max="13578" width="25.140625" style="1" customWidth="1"/>
    <col min="13579" max="13579" width="14.5703125" style="1" customWidth="1"/>
    <col min="13580" max="13580" width="37" style="1" customWidth="1"/>
    <col min="13581" max="13581" width="34.85546875" style="1" customWidth="1"/>
    <col min="13582" max="13582" width="23.85546875" style="1" customWidth="1"/>
    <col min="13583" max="13583" width="13" style="1" customWidth="1"/>
    <col min="13584" max="13584" width="8.42578125" style="1" customWidth="1"/>
    <col min="13585" max="13585" width="9.42578125" style="1" customWidth="1"/>
    <col min="13586" max="13586" width="9" style="1" customWidth="1"/>
    <col min="13587" max="13587" width="6" style="1" customWidth="1"/>
    <col min="13588" max="13588" width="36.85546875" style="1" customWidth="1"/>
    <col min="13589" max="13589" width="25.5703125" style="1" customWidth="1"/>
    <col min="13590" max="13590" width="21.5703125" style="1" customWidth="1"/>
    <col min="13591" max="13591" width="13.140625" style="1" customWidth="1"/>
    <col min="13592" max="13592" width="18" style="1" customWidth="1"/>
    <col min="13593" max="13593" width="16.42578125" style="1" customWidth="1"/>
    <col min="13594" max="13594" width="17.42578125" style="1" customWidth="1"/>
    <col min="13595" max="13595" width="17.5703125" style="1" customWidth="1"/>
    <col min="13596" max="13596" width="13.5703125" style="1" customWidth="1"/>
    <col min="13597" max="13597" width="31.85546875" style="1" customWidth="1"/>
    <col min="13598" max="13825" width="9.140625" style="1"/>
    <col min="13826" max="13826" width="8" style="1" customWidth="1"/>
    <col min="13827" max="13828" width="11.42578125" style="1" customWidth="1"/>
    <col min="13829" max="13829" width="8.85546875" style="1" customWidth="1"/>
    <col min="13830" max="13830" width="11.42578125" style="1" customWidth="1"/>
    <col min="13831" max="13831" width="22.5703125" style="1" bestFit="1" customWidth="1"/>
    <col min="13832" max="13832" width="9.42578125" style="1" bestFit="1" customWidth="1"/>
    <col min="13833" max="13833" width="9.5703125" style="1" customWidth="1"/>
    <col min="13834" max="13834" width="25.140625" style="1" customWidth="1"/>
    <col min="13835" max="13835" width="14.5703125" style="1" customWidth="1"/>
    <col min="13836" max="13836" width="37" style="1" customWidth="1"/>
    <col min="13837" max="13837" width="34.85546875" style="1" customWidth="1"/>
    <col min="13838" max="13838" width="23.85546875" style="1" customWidth="1"/>
    <col min="13839" max="13839" width="13" style="1" customWidth="1"/>
    <col min="13840" max="13840" width="8.42578125" style="1" customWidth="1"/>
    <col min="13841" max="13841" width="9.42578125" style="1" customWidth="1"/>
    <col min="13842" max="13842" width="9" style="1" customWidth="1"/>
    <col min="13843" max="13843" width="6" style="1" customWidth="1"/>
    <col min="13844" max="13844" width="36.85546875" style="1" customWidth="1"/>
    <col min="13845" max="13845" width="25.5703125" style="1" customWidth="1"/>
    <col min="13846" max="13846" width="21.5703125" style="1" customWidth="1"/>
    <col min="13847" max="13847" width="13.140625" style="1" customWidth="1"/>
    <col min="13848" max="13848" width="18" style="1" customWidth="1"/>
    <col min="13849" max="13849" width="16.42578125" style="1" customWidth="1"/>
    <col min="13850" max="13850" width="17.42578125" style="1" customWidth="1"/>
    <col min="13851" max="13851" width="17.5703125" style="1" customWidth="1"/>
    <col min="13852" max="13852" width="13.5703125" style="1" customWidth="1"/>
    <col min="13853" max="13853" width="31.85546875" style="1" customWidth="1"/>
    <col min="13854" max="14081" width="9.140625" style="1"/>
    <col min="14082" max="14082" width="8" style="1" customWidth="1"/>
    <col min="14083" max="14084" width="11.42578125" style="1" customWidth="1"/>
    <col min="14085" max="14085" width="8.85546875" style="1" customWidth="1"/>
    <col min="14086" max="14086" width="11.42578125" style="1" customWidth="1"/>
    <col min="14087" max="14087" width="22.5703125" style="1" bestFit="1" customWidth="1"/>
    <col min="14088" max="14088" width="9.42578125" style="1" bestFit="1" customWidth="1"/>
    <col min="14089" max="14089" width="9.5703125" style="1" customWidth="1"/>
    <col min="14090" max="14090" width="25.140625" style="1" customWidth="1"/>
    <col min="14091" max="14091" width="14.5703125" style="1" customWidth="1"/>
    <col min="14092" max="14092" width="37" style="1" customWidth="1"/>
    <col min="14093" max="14093" width="34.85546875" style="1" customWidth="1"/>
    <col min="14094" max="14094" width="23.85546875" style="1" customWidth="1"/>
    <col min="14095" max="14095" width="13" style="1" customWidth="1"/>
    <col min="14096" max="14096" width="8.42578125" style="1" customWidth="1"/>
    <col min="14097" max="14097" width="9.42578125" style="1" customWidth="1"/>
    <col min="14098" max="14098" width="9" style="1" customWidth="1"/>
    <col min="14099" max="14099" width="6" style="1" customWidth="1"/>
    <col min="14100" max="14100" width="36.85546875" style="1" customWidth="1"/>
    <col min="14101" max="14101" width="25.5703125" style="1" customWidth="1"/>
    <col min="14102" max="14102" width="21.5703125" style="1" customWidth="1"/>
    <col min="14103" max="14103" width="13.140625" style="1" customWidth="1"/>
    <col min="14104" max="14104" width="18" style="1" customWidth="1"/>
    <col min="14105" max="14105" width="16.42578125" style="1" customWidth="1"/>
    <col min="14106" max="14106" width="17.42578125" style="1" customWidth="1"/>
    <col min="14107" max="14107" width="17.5703125" style="1" customWidth="1"/>
    <col min="14108" max="14108" width="13.5703125" style="1" customWidth="1"/>
    <col min="14109" max="14109" width="31.85546875" style="1" customWidth="1"/>
    <col min="14110" max="14337" width="9.140625" style="1"/>
    <col min="14338" max="14338" width="8" style="1" customWidth="1"/>
    <col min="14339" max="14340" width="11.42578125" style="1" customWidth="1"/>
    <col min="14341" max="14341" width="8.85546875" style="1" customWidth="1"/>
    <col min="14342" max="14342" width="11.42578125" style="1" customWidth="1"/>
    <col min="14343" max="14343" width="22.5703125" style="1" bestFit="1" customWidth="1"/>
    <col min="14344" max="14344" width="9.42578125" style="1" bestFit="1" customWidth="1"/>
    <col min="14345" max="14345" width="9.5703125" style="1" customWidth="1"/>
    <col min="14346" max="14346" width="25.140625" style="1" customWidth="1"/>
    <col min="14347" max="14347" width="14.5703125" style="1" customWidth="1"/>
    <col min="14348" max="14348" width="37" style="1" customWidth="1"/>
    <col min="14349" max="14349" width="34.85546875" style="1" customWidth="1"/>
    <col min="14350" max="14350" width="23.85546875" style="1" customWidth="1"/>
    <col min="14351" max="14351" width="13" style="1" customWidth="1"/>
    <col min="14352" max="14352" width="8.42578125" style="1" customWidth="1"/>
    <col min="14353" max="14353" width="9.42578125" style="1" customWidth="1"/>
    <col min="14354" max="14354" width="9" style="1" customWidth="1"/>
    <col min="14355" max="14355" width="6" style="1" customWidth="1"/>
    <col min="14356" max="14356" width="36.85546875" style="1" customWidth="1"/>
    <col min="14357" max="14357" width="25.5703125" style="1" customWidth="1"/>
    <col min="14358" max="14358" width="21.5703125" style="1" customWidth="1"/>
    <col min="14359" max="14359" width="13.140625" style="1" customWidth="1"/>
    <col min="14360" max="14360" width="18" style="1" customWidth="1"/>
    <col min="14361" max="14361" width="16.42578125" style="1" customWidth="1"/>
    <col min="14362" max="14362" width="17.42578125" style="1" customWidth="1"/>
    <col min="14363" max="14363" width="17.5703125" style="1" customWidth="1"/>
    <col min="14364" max="14364" width="13.5703125" style="1" customWidth="1"/>
    <col min="14365" max="14365" width="31.85546875" style="1" customWidth="1"/>
    <col min="14366" max="14593" width="9.140625" style="1"/>
    <col min="14594" max="14594" width="8" style="1" customWidth="1"/>
    <col min="14595" max="14596" width="11.42578125" style="1" customWidth="1"/>
    <col min="14597" max="14597" width="8.85546875" style="1" customWidth="1"/>
    <col min="14598" max="14598" width="11.42578125" style="1" customWidth="1"/>
    <col min="14599" max="14599" width="22.5703125" style="1" bestFit="1" customWidth="1"/>
    <col min="14600" max="14600" width="9.42578125" style="1" bestFit="1" customWidth="1"/>
    <col min="14601" max="14601" width="9.5703125" style="1" customWidth="1"/>
    <col min="14602" max="14602" width="25.140625" style="1" customWidth="1"/>
    <col min="14603" max="14603" width="14.5703125" style="1" customWidth="1"/>
    <col min="14604" max="14604" width="37" style="1" customWidth="1"/>
    <col min="14605" max="14605" width="34.85546875" style="1" customWidth="1"/>
    <col min="14606" max="14606" width="23.85546875" style="1" customWidth="1"/>
    <col min="14607" max="14607" width="13" style="1" customWidth="1"/>
    <col min="14608" max="14608" width="8.42578125" style="1" customWidth="1"/>
    <col min="14609" max="14609" width="9.42578125" style="1" customWidth="1"/>
    <col min="14610" max="14610" width="9" style="1" customWidth="1"/>
    <col min="14611" max="14611" width="6" style="1" customWidth="1"/>
    <col min="14612" max="14612" width="36.85546875" style="1" customWidth="1"/>
    <col min="14613" max="14613" width="25.5703125" style="1" customWidth="1"/>
    <col min="14614" max="14614" width="21.5703125" style="1" customWidth="1"/>
    <col min="14615" max="14615" width="13.140625" style="1" customWidth="1"/>
    <col min="14616" max="14616" width="18" style="1" customWidth="1"/>
    <col min="14617" max="14617" width="16.42578125" style="1" customWidth="1"/>
    <col min="14618" max="14618" width="17.42578125" style="1" customWidth="1"/>
    <col min="14619" max="14619" width="17.5703125" style="1" customWidth="1"/>
    <col min="14620" max="14620" width="13.5703125" style="1" customWidth="1"/>
    <col min="14621" max="14621" width="31.85546875" style="1" customWidth="1"/>
    <col min="14622" max="14849" width="9.140625" style="1"/>
    <col min="14850" max="14850" width="8" style="1" customWidth="1"/>
    <col min="14851" max="14852" width="11.42578125" style="1" customWidth="1"/>
    <col min="14853" max="14853" width="8.85546875" style="1" customWidth="1"/>
    <col min="14854" max="14854" width="11.42578125" style="1" customWidth="1"/>
    <col min="14855" max="14855" width="22.5703125" style="1" bestFit="1" customWidth="1"/>
    <col min="14856" max="14856" width="9.42578125" style="1" bestFit="1" customWidth="1"/>
    <col min="14857" max="14857" width="9.5703125" style="1" customWidth="1"/>
    <col min="14858" max="14858" width="25.140625" style="1" customWidth="1"/>
    <col min="14859" max="14859" width="14.5703125" style="1" customWidth="1"/>
    <col min="14860" max="14860" width="37" style="1" customWidth="1"/>
    <col min="14861" max="14861" width="34.85546875" style="1" customWidth="1"/>
    <col min="14862" max="14862" width="23.85546875" style="1" customWidth="1"/>
    <col min="14863" max="14863" width="13" style="1" customWidth="1"/>
    <col min="14864" max="14864" width="8.42578125" style="1" customWidth="1"/>
    <col min="14865" max="14865" width="9.42578125" style="1" customWidth="1"/>
    <col min="14866" max="14866" width="9" style="1" customWidth="1"/>
    <col min="14867" max="14867" width="6" style="1" customWidth="1"/>
    <col min="14868" max="14868" width="36.85546875" style="1" customWidth="1"/>
    <col min="14869" max="14869" width="25.5703125" style="1" customWidth="1"/>
    <col min="14870" max="14870" width="21.5703125" style="1" customWidth="1"/>
    <col min="14871" max="14871" width="13.140625" style="1" customWidth="1"/>
    <col min="14872" max="14872" width="18" style="1" customWidth="1"/>
    <col min="14873" max="14873" width="16.42578125" style="1" customWidth="1"/>
    <col min="14874" max="14874" width="17.42578125" style="1" customWidth="1"/>
    <col min="14875" max="14875" width="17.5703125" style="1" customWidth="1"/>
    <col min="14876" max="14876" width="13.5703125" style="1" customWidth="1"/>
    <col min="14877" max="14877" width="31.85546875" style="1" customWidth="1"/>
    <col min="14878" max="15105" width="9.140625" style="1"/>
    <col min="15106" max="15106" width="8" style="1" customWidth="1"/>
    <col min="15107" max="15108" width="11.42578125" style="1" customWidth="1"/>
    <col min="15109" max="15109" width="8.85546875" style="1" customWidth="1"/>
    <col min="15110" max="15110" width="11.42578125" style="1" customWidth="1"/>
    <col min="15111" max="15111" width="22.5703125" style="1" bestFit="1" customWidth="1"/>
    <col min="15112" max="15112" width="9.42578125" style="1" bestFit="1" customWidth="1"/>
    <col min="15113" max="15113" width="9.5703125" style="1" customWidth="1"/>
    <col min="15114" max="15114" width="25.140625" style="1" customWidth="1"/>
    <col min="15115" max="15115" width="14.5703125" style="1" customWidth="1"/>
    <col min="15116" max="15116" width="37" style="1" customWidth="1"/>
    <col min="15117" max="15117" width="34.85546875" style="1" customWidth="1"/>
    <col min="15118" max="15118" width="23.85546875" style="1" customWidth="1"/>
    <col min="15119" max="15119" width="13" style="1" customWidth="1"/>
    <col min="15120" max="15120" width="8.42578125" style="1" customWidth="1"/>
    <col min="15121" max="15121" width="9.42578125" style="1" customWidth="1"/>
    <col min="15122" max="15122" width="9" style="1" customWidth="1"/>
    <col min="15123" max="15123" width="6" style="1" customWidth="1"/>
    <col min="15124" max="15124" width="36.85546875" style="1" customWidth="1"/>
    <col min="15125" max="15125" width="25.5703125" style="1" customWidth="1"/>
    <col min="15126" max="15126" width="21.5703125" style="1" customWidth="1"/>
    <col min="15127" max="15127" width="13.140625" style="1" customWidth="1"/>
    <col min="15128" max="15128" width="18" style="1" customWidth="1"/>
    <col min="15129" max="15129" width="16.42578125" style="1" customWidth="1"/>
    <col min="15130" max="15130" width="17.42578125" style="1" customWidth="1"/>
    <col min="15131" max="15131" width="17.5703125" style="1" customWidth="1"/>
    <col min="15132" max="15132" width="13.5703125" style="1" customWidth="1"/>
    <col min="15133" max="15133" width="31.85546875" style="1" customWidth="1"/>
    <col min="15134" max="15361" width="9.140625" style="1"/>
    <col min="15362" max="15362" width="8" style="1" customWidth="1"/>
    <col min="15363" max="15364" width="11.42578125" style="1" customWidth="1"/>
    <col min="15365" max="15365" width="8.85546875" style="1" customWidth="1"/>
    <col min="15366" max="15366" width="11.42578125" style="1" customWidth="1"/>
    <col min="15367" max="15367" width="22.5703125" style="1" bestFit="1" customWidth="1"/>
    <col min="15368" max="15368" width="9.42578125" style="1" bestFit="1" customWidth="1"/>
    <col min="15369" max="15369" width="9.5703125" style="1" customWidth="1"/>
    <col min="15370" max="15370" width="25.140625" style="1" customWidth="1"/>
    <col min="15371" max="15371" width="14.5703125" style="1" customWidth="1"/>
    <col min="15372" max="15372" width="37" style="1" customWidth="1"/>
    <col min="15373" max="15373" width="34.85546875" style="1" customWidth="1"/>
    <col min="15374" max="15374" width="23.85546875" style="1" customWidth="1"/>
    <col min="15375" max="15375" width="13" style="1" customWidth="1"/>
    <col min="15376" max="15376" width="8.42578125" style="1" customWidth="1"/>
    <col min="15377" max="15377" width="9.42578125" style="1" customWidth="1"/>
    <col min="15378" max="15378" width="9" style="1" customWidth="1"/>
    <col min="15379" max="15379" width="6" style="1" customWidth="1"/>
    <col min="15380" max="15380" width="36.85546875" style="1" customWidth="1"/>
    <col min="15381" max="15381" width="25.5703125" style="1" customWidth="1"/>
    <col min="15382" max="15382" width="21.5703125" style="1" customWidth="1"/>
    <col min="15383" max="15383" width="13.140625" style="1" customWidth="1"/>
    <col min="15384" max="15384" width="18" style="1" customWidth="1"/>
    <col min="15385" max="15385" width="16.42578125" style="1" customWidth="1"/>
    <col min="15386" max="15386" width="17.42578125" style="1" customWidth="1"/>
    <col min="15387" max="15387" width="17.5703125" style="1" customWidth="1"/>
    <col min="15388" max="15388" width="13.5703125" style="1" customWidth="1"/>
    <col min="15389" max="15389" width="31.85546875" style="1" customWidth="1"/>
    <col min="15390" max="15617" width="9.140625" style="1"/>
    <col min="15618" max="15618" width="8" style="1" customWidth="1"/>
    <col min="15619" max="15620" width="11.42578125" style="1" customWidth="1"/>
    <col min="15621" max="15621" width="8.85546875" style="1" customWidth="1"/>
    <col min="15622" max="15622" width="11.42578125" style="1" customWidth="1"/>
    <col min="15623" max="15623" width="22.5703125" style="1" bestFit="1" customWidth="1"/>
    <col min="15624" max="15624" width="9.42578125" style="1" bestFit="1" customWidth="1"/>
    <col min="15625" max="15625" width="9.5703125" style="1" customWidth="1"/>
    <col min="15626" max="15626" width="25.140625" style="1" customWidth="1"/>
    <col min="15627" max="15627" width="14.5703125" style="1" customWidth="1"/>
    <col min="15628" max="15628" width="37" style="1" customWidth="1"/>
    <col min="15629" max="15629" width="34.85546875" style="1" customWidth="1"/>
    <col min="15630" max="15630" width="23.85546875" style="1" customWidth="1"/>
    <col min="15631" max="15631" width="13" style="1" customWidth="1"/>
    <col min="15632" max="15632" width="8.42578125" style="1" customWidth="1"/>
    <col min="15633" max="15633" width="9.42578125" style="1" customWidth="1"/>
    <col min="15634" max="15634" width="9" style="1" customWidth="1"/>
    <col min="15635" max="15635" width="6" style="1" customWidth="1"/>
    <col min="15636" max="15636" width="36.85546875" style="1" customWidth="1"/>
    <col min="15637" max="15637" width="25.5703125" style="1" customWidth="1"/>
    <col min="15638" max="15638" width="21.5703125" style="1" customWidth="1"/>
    <col min="15639" max="15639" width="13.140625" style="1" customWidth="1"/>
    <col min="15640" max="15640" width="18" style="1" customWidth="1"/>
    <col min="15641" max="15641" width="16.42578125" style="1" customWidth="1"/>
    <col min="15642" max="15642" width="17.42578125" style="1" customWidth="1"/>
    <col min="15643" max="15643" width="17.5703125" style="1" customWidth="1"/>
    <col min="15644" max="15644" width="13.5703125" style="1" customWidth="1"/>
    <col min="15645" max="15645" width="31.85546875" style="1" customWidth="1"/>
    <col min="15646" max="15873" width="9.140625" style="1"/>
    <col min="15874" max="15874" width="8" style="1" customWidth="1"/>
    <col min="15875" max="15876" width="11.42578125" style="1" customWidth="1"/>
    <col min="15877" max="15877" width="8.85546875" style="1" customWidth="1"/>
    <col min="15878" max="15878" width="11.42578125" style="1" customWidth="1"/>
    <col min="15879" max="15879" width="22.5703125" style="1" bestFit="1" customWidth="1"/>
    <col min="15880" max="15880" width="9.42578125" style="1" bestFit="1" customWidth="1"/>
    <col min="15881" max="15881" width="9.5703125" style="1" customWidth="1"/>
    <col min="15882" max="15882" width="25.140625" style="1" customWidth="1"/>
    <col min="15883" max="15883" width="14.5703125" style="1" customWidth="1"/>
    <col min="15884" max="15884" width="37" style="1" customWidth="1"/>
    <col min="15885" max="15885" width="34.85546875" style="1" customWidth="1"/>
    <col min="15886" max="15886" width="23.85546875" style="1" customWidth="1"/>
    <col min="15887" max="15887" width="13" style="1" customWidth="1"/>
    <col min="15888" max="15888" width="8.42578125" style="1" customWidth="1"/>
    <col min="15889" max="15889" width="9.42578125" style="1" customWidth="1"/>
    <col min="15890" max="15890" width="9" style="1" customWidth="1"/>
    <col min="15891" max="15891" width="6" style="1" customWidth="1"/>
    <col min="15892" max="15892" width="36.85546875" style="1" customWidth="1"/>
    <col min="15893" max="15893" width="25.5703125" style="1" customWidth="1"/>
    <col min="15894" max="15894" width="21.5703125" style="1" customWidth="1"/>
    <col min="15895" max="15895" width="13.140625" style="1" customWidth="1"/>
    <col min="15896" max="15896" width="18" style="1" customWidth="1"/>
    <col min="15897" max="15897" width="16.42578125" style="1" customWidth="1"/>
    <col min="15898" max="15898" width="17.42578125" style="1" customWidth="1"/>
    <col min="15899" max="15899" width="17.5703125" style="1" customWidth="1"/>
    <col min="15900" max="15900" width="13.5703125" style="1" customWidth="1"/>
    <col min="15901" max="15901" width="31.85546875" style="1" customWidth="1"/>
    <col min="15902" max="16129" width="9.140625" style="1"/>
    <col min="16130" max="16130" width="8" style="1" customWidth="1"/>
    <col min="16131" max="16132" width="11.42578125" style="1" customWidth="1"/>
    <col min="16133" max="16133" width="8.85546875" style="1" customWidth="1"/>
    <col min="16134" max="16134" width="11.42578125" style="1" customWidth="1"/>
    <col min="16135" max="16135" width="22.5703125" style="1" bestFit="1" customWidth="1"/>
    <col min="16136" max="16136" width="9.42578125" style="1" bestFit="1" customWidth="1"/>
    <col min="16137" max="16137" width="9.5703125" style="1" customWidth="1"/>
    <col min="16138" max="16138" width="25.140625" style="1" customWidth="1"/>
    <col min="16139" max="16139" width="14.5703125" style="1" customWidth="1"/>
    <col min="16140" max="16140" width="37" style="1" customWidth="1"/>
    <col min="16141" max="16141" width="34.85546875" style="1" customWidth="1"/>
    <col min="16142" max="16142" width="23.85546875" style="1" customWidth="1"/>
    <col min="16143" max="16143" width="13" style="1" customWidth="1"/>
    <col min="16144" max="16144" width="8.42578125" style="1" customWidth="1"/>
    <col min="16145" max="16145" width="9.42578125" style="1" customWidth="1"/>
    <col min="16146" max="16146" width="9" style="1" customWidth="1"/>
    <col min="16147" max="16147" width="6" style="1" customWidth="1"/>
    <col min="16148" max="16148" width="36.85546875" style="1" customWidth="1"/>
    <col min="16149" max="16149" width="25.5703125" style="1" customWidth="1"/>
    <col min="16150" max="16150" width="21.5703125" style="1" customWidth="1"/>
    <col min="16151" max="16151" width="13.140625" style="1" customWidth="1"/>
    <col min="16152" max="16152" width="18" style="1" customWidth="1"/>
    <col min="16153" max="16153" width="16.42578125" style="1" customWidth="1"/>
    <col min="16154" max="16154" width="17.42578125" style="1" customWidth="1"/>
    <col min="16155" max="16155" width="17.5703125" style="1" customWidth="1"/>
    <col min="16156" max="16156" width="13.5703125" style="1" customWidth="1"/>
    <col min="16157" max="16157" width="31.85546875" style="1" customWidth="1"/>
    <col min="16158" max="16384" width="9.140625" style="1"/>
  </cols>
  <sheetData>
    <row r="1" spans="1:29" ht="55.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595</v>
      </c>
      <c r="J1" s="3" t="s">
        <v>8</v>
      </c>
      <c r="K1" s="3" t="s">
        <v>9</v>
      </c>
      <c r="L1" s="3" t="s">
        <v>10</v>
      </c>
      <c r="M1" s="3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5" t="s">
        <v>580</v>
      </c>
    </row>
    <row r="2" spans="1:29" x14ac:dyDescent="0.2">
      <c r="A2" s="6" t="s">
        <v>27</v>
      </c>
      <c r="B2" s="7">
        <v>27184</v>
      </c>
      <c r="C2" s="8" t="s">
        <v>28</v>
      </c>
      <c r="D2" s="8" t="s">
        <v>29</v>
      </c>
      <c r="E2" s="9" t="s">
        <v>30</v>
      </c>
      <c r="F2" s="8" t="s">
        <v>31</v>
      </c>
      <c r="G2" s="10">
        <v>3270</v>
      </c>
      <c r="H2" s="11">
        <v>0</v>
      </c>
      <c r="I2" s="11" t="str">
        <f>CONCATENATE(G2,H2)</f>
        <v>32700</v>
      </c>
      <c r="J2" s="8" t="s">
        <v>32</v>
      </c>
      <c r="K2" s="8" t="s">
        <v>33</v>
      </c>
      <c r="L2" s="8" t="s">
        <v>34</v>
      </c>
      <c r="M2" s="12" t="s">
        <v>35</v>
      </c>
      <c r="N2" s="12" t="s">
        <v>36</v>
      </c>
      <c r="O2" s="12" t="s">
        <v>37</v>
      </c>
      <c r="P2" s="12" t="s">
        <v>38</v>
      </c>
      <c r="Q2" s="13">
        <v>482</v>
      </c>
      <c r="R2" s="13">
        <v>1464</v>
      </c>
      <c r="S2" s="12"/>
      <c r="T2" s="12" t="s">
        <v>39</v>
      </c>
      <c r="U2" s="12" t="s">
        <v>40</v>
      </c>
      <c r="V2" s="12"/>
      <c r="W2" s="12"/>
      <c r="X2" s="14">
        <v>2311200</v>
      </c>
      <c r="Y2" s="9"/>
      <c r="Z2" s="14">
        <v>758101.74</v>
      </c>
      <c r="AA2" s="14">
        <v>494200</v>
      </c>
      <c r="AB2" s="14"/>
    </row>
    <row r="3" spans="1:29" x14ac:dyDescent="0.2">
      <c r="A3" s="6" t="s">
        <v>41</v>
      </c>
      <c r="B3" s="7">
        <v>31450</v>
      </c>
      <c r="C3" s="8" t="s">
        <v>42</v>
      </c>
      <c r="D3" s="8" t="s">
        <v>29</v>
      </c>
      <c r="E3" s="9" t="s">
        <v>43</v>
      </c>
      <c r="F3" s="8" t="s">
        <v>43</v>
      </c>
      <c r="G3" s="10">
        <v>492</v>
      </c>
      <c r="H3" s="11">
        <v>0</v>
      </c>
      <c r="I3" s="11" t="str">
        <f t="shared" ref="I3:I66" si="0">CONCATENATE(G3,H3)</f>
        <v>4920</v>
      </c>
      <c r="J3" s="8"/>
      <c r="K3" s="8" t="s">
        <v>33</v>
      </c>
      <c r="L3" s="8" t="s">
        <v>44</v>
      </c>
      <c r="M3" s="12" t="s">
        <v>45</v>
      </c>
      <c r="N3" s="12" t="s">
        <v>46</v>
      </c>
      <c r="O3" s="12" t="s">
        <v>47</v>
      </c>
      <c r="P3" s="12" t="s">
        <v>48</v>
      </c>
      <c r="Q3" s="13">
        <v>187</v>
      </c>
      <c r="R3" s="13">
        <v>3329</v>
      </c>
      <c r="S3" s="12"/>
      <c r="T3" s="12" t="s">
        <v>49</v>
      </c>
      <c r="U3" s="12" t="s">
        <v>40</v>
      </c>
      <c r="V3" s="12"/>
      <c r="W3" s="12"/>
      <c r="X3" s="14">
        <v>3282152.09</v>
      </c>
      <c r="Y3" s="9"/>
      <c r="Z3" s="14">
        <v>-1450711.19</v>
      </c>
      <c r="AA3" s="14">
        <f t="shared" ref="AA3:AA61" si="1">SUM(X3:Z3)</f>
        <v>1831440.9</v>
      </c>
      <c r="AB3" s="14"/>
    </row>
    <row r="4" spans="1:29" x14ac:dyDescent="0.2">
      <c r="A4" s="6" t="s">
        <v>52</v>
      </c>
      <c r="B4" s="7">
        <v>31895</v>
      </c>
      <c r="C4" s="8" t="s">
        <v>53</v>
      </c>
      <c r="D4" s="8" t="s">
        <v>29</v>
      </c>
      <c r="E4" s="9" t="s">
        <v>54</v>
      </c>
      <c r="F4" s="8" t="s">
        <v>55</v>
      </c>
      <c r="G4" s="10">
        <v>56</v>
      </c>
      <c r="H4" s="11">
        <v>0</v>
      </c>
      <c r="I4" s="11" t="str">
        <f t="shared" si="0"/>
        <v>560</v>
      </c>
      <c r="J4" s="8"/>
      <c r="K4" s="8" t="s">
        <v>33</v>
      </c>
      <c r="L4" s="8" t="s">
        <v>56</v>
      </c>
      <c r="M4" s="12" t="s">
        <v>57</v>
      </c>
      <c r="N4" s="12" t="s">
        <v>58</v>
      </c>
      <c r="O4" s="12" t="s">
        <v>59</v>
      </c>
      <c r="P4" s="12" t="s">
        <v>60</v>
      </c>
      <c r="Q4" s="13">
        <v>70</v>
      </c>
      <c r="R4" s="13">
        <v>279</v>
      </c>
      <c r="S4" s="12"/>
      <c r="T4" s="12" t="s">
        <v>61</v>
      </c>
      <c r="U4" s="12" t="s">
        <v>40</v>
      </c>
      <c r="V4" s="12"/>
      <c r="W4" s="12"/>
      <c r="X4" s="14">
        <v>1000000</v>
      </c>
      <c r="Y4" s="14">
        <v>494095.84000000008</v>
      </c>
      <c r="Z4" s="14">
        <v>-422465.96</v>
      </c>
      <c r="AA4" s="14">
        <f>SUM(X4:Z4)</f>
        <v>1071629.8800000001</v>
      </c>
      <c r="AB4" s="14"/>
    </row>
    <row r="5" spans="1:29" x14ac:dyDescent="0.2">
      <c r="A5" s="6" t="s">
        <v>63</v>
      </c>
      <c r="B5" s="7">
        <v>33094</v>
      </c>
      <c r="C5" s="8" t="s">
        <v>64</v>
      </c>
      <c r="D5" s="8" t="s">
        <v>29</v>
      </c>
      <c r="E5" s="9" t="s">
        <v>30</v>
      </c>
      <c r="F5" s="8" t="s">
        <v>31</v>
      </c>
      <c r="G5" s="10">
        <v>3737</v>
      </c>
      <c r="H5" s="11">
        <v>0</v>
      </c>
      <c r="I5" s="11" t="str">
        <f t="shared" si="0"/>
        <v>37370</v>
      </c>
      <c r="J5" s="8" t="s">
        <v>65</v>
      </c>
      <c r="K5" s="8" t="s">
        <v>33</v>
      </c>
      <c r="L5" s="8" t="s">
        <v>66</v>
      </c>
      <c r="M5" s="12" t="s">
        <v>67</v>
      </c>
      <c r="N5" s="12" t="s">
        <v>36</v>
      </c>
      <c r="O5" s="12" t="s">
        <v>37</v>
      </c>
      <c r="P5" s="12" t="s">
        <v>68</v>
      </c>
      <c r="Q5" s="13">
        <v>7860</v>
      </c>
      <c r="R5" s="13">
        <v>17381</v>
      </c>
      <c r="S5" s="12"/>
      <c r="T5" s="12" t="s">
        <v>69</v>
      </c>
      <c r="U5" s="12" t="s">
        <v>40</v>
      </c>
      <c r="V5" s="12"/>
      <c r="W5" s="12"/>
      <c r="X5" s="14">
        <v>8322610</v>
      </c>
      <c r="Y5" s="14"/>
      <c r="Z5" s="14">
        <v>-3039774.33</v>
      </c>
      <c r="AA5" s="14">
        <f t="shared" si="1"/>
        <v>5282835.67</v>
      </c>
      <c r="AB5" s="14"/>
    </row>
    <row r="6" spans="1:29" x14ac:dyDescent="0.2">
      <c r="A6" s="6" t="s">
        <v>71</v>
      </c>
      <c r="B6" s="7">
        <v>33436</v>
      </c>
      <c r="C6" s="8" t="s">
        <v>72</v>
      </c>
      <c r="D6" s="8" t="s">
        <v>29</v>
      </c>
      <c r="E6" s="9" t="s">
        <v>43</v>
      </c>
      <c r="F6" s="8" t="s">
        <v>73</v>
      </c>
      <c r="G6" s="10">
        <v>2924</v>
      </c>
      <c r="H6" s="11">
        <v>0</v>
      </c>
      <c r="I6" s="11" t="str">
        <f t="shared" si="0"/>
        <v>29240</v>
      </c>
      <c r="J6" s="8" t="s">
        <v>74</v>
      </c>
      <c r="K6" s="8" t="s">
        <v>33</v>
      </c>
      <c r="L6" s="8" t="s">
        <v>75</v>
      </c>
      <c r="M6" s="12" t="s">
        <v>76</v>
      </c>
      <c r="N6" s="12" t="s">
        <v>46</v>
      </c>
      <c r="O6" s="12" t="s">
        <v>47</v>
      </c>
      <c r="P6" s="12" t="s">
        <v>77</v>
      </c>
      <c r="Q6" s="13">
        <v>10833</v>
      </c>
      <c r="R6" s="13">
        <v>6000</v>
      </c>
      <c r="S6" s="12"/>
      <c r="T6" s="12" t="s">
        <v>78</v>
      </c>
      <c r="U6" s="12" t="s">
        <v>40</v>
      </c>
      <c r="V6" s="12"/>
      <c r="W6" s="12"/>
      <c r="X6" s="14">
        <v>2022000</v>
      </c>
      <c r="Y6" s="14"/>
      <c r="Z6" s="14">
        <v>-869285.1</v>
      </c>
      <c r="AA6" s="14">
        <f t="shared" si="1"/>
        <v>1152714.8999999999</v>
      </c>
      <c r="AB6" s="14"/>
    </row>
    <row r="7" spans="1:29" x14ac:dyDescent="0.2">
      <c r="A7" s="6" t="s">
        <v>80</v>
      </c>
      <c r="B7" s="15">
        <v>34894</v>
      </c>
      <c r="C7" s="16" t="s">
        <v>81</v>
      </c>
      <c r="D7" s="16" t="s">
        <v>82</v>
      </c>
      <c r="E7" s="17" t="s">
        <v>43</v>
      </c>
      <c r="F7" s="16" t="s">
        <v>83</v>
      </c>
      <c r="G7" s="18" t="s">
        <v>84</v>
      </c>
      <c r="H7" s="19">
        <v>0</v>
      </c>
      <c r="I7" s="11" t="str">
        <f t="shared" si="0"/>
        <v>1180</v>
      </c>
      <c r="J7" s="16"/>
      <c r="K7" s="16" t="s">
        <v>85</v>
      </c>
      <c r="L7" s="16" t="s">
        <v>86</v>
      </c>
      <c r="M7" s="16" t="s">
        <v>87</v>
      </c>
      <c r="N7" s="16" t="s">
        <v>46</v>
      </c>
      <c r="O7" s="16" t="s">
        <v>47</v>
      </c>
      <c r="P7" s="16" t="s">
        <v>88</v>
      </c>
      <c r="Q7" s="13">
        <v>805</v>
      </c>
      <c r="R7" s="13">
        <v>0</v>
      </c>
      <c r="S7" s="16"/>
      <c r="T7" s="16" t="s">
        <v>89</v>
      </c>
      <c r="U7" s="16" t="s">
        <v>40</v>
      </c>
      <c r="V7" s="16"/>
      <c r="W7" s="16"/>
      <c r="X7" s="2">
        <v>774151.44</v>
      </c>
      <c r="Y7" s="14"/>
      <c r="Z7" s="2">
        <v>-337286.1</v>
      </c>
      <c r="AA7" s="14">
        <f t="shared" si="1"/>
        <v>436865.33999999997</v>
      </c>
      <c r="AB7" s="2"/>
    </row>
    <row r="8" spans="1:29" x14ac:dyDescent="0.2">
      <c r="A8" s="6" t="s">
        <v>50</v>
      </c>
      <c r="B8" s="7">
        <v>34985</v>
      </c>
      <c r="C8" s="8" t="s">
        <v>90</v>
      </c>
      <c r="D8" s="8" t="s">
        <v>29</v>
      </c>
      <c r="E8" s="9" t="s">
        <v>30</v>
      </c>
      <c r="F8" s="8" t="s">
        <v>91</v>
      </c>
      <c r="G8" s="10">
        <v>519</v>
      </c>
      <c r="H8" s="11">
        <v>0</v>
      </c>
      <c r="I8" s="11" t="str">
        <f t="shared" si="0"/>
        <v>5190</v>
      </c>
      <c r="J8" s="8"/>
      <c r="K8" s="8" t="s">
        <v>33</v>
      </c>
      <c r="L8" s="8" t="s">
        <v>92</v>
      </c>
      <c r="M8" s="12" t="s">
        <v>93</v>
      </c>
      <c r="N8" s="12" t="s">
        <v>36</v>
      </c>
      <c r="O8" s="12" t="s">
        <v>37</v>
      </c>
      <c r="P8" s="20" t="s">
        <v>94</v>
      </c>
      <c r="Q8" s="13">
        <v>8605</v>
      </c>
      <c r="R8" s="13">
        <v>4522</v>
      </c>
      <c r="S8" s="12"/>
      <c r="T8" s="12" t="s">
        <v>95</v>
      </c>
      <c r="U8" s="12" t="s">
        <v>40</v>
      </c>
      <c r="V8" s="12"/>
      <c r="W8" s="12"/>
      <c r="X8" s="14">
        <v>2108128.8199999998</v>
      </c>
      <c r="Y8" s="14">
        <v>299538.68000000017</v>
      </c>
      <c r="Z8" s="14">
        <v>-784223.95</v>
      </c>
      <c r="AA8" s="14">
        <f t="shared" si="1"/>
        <v>1623443.55</v>
      </c>
      <c r="AB8" s="14"/>
    </row>
    <row r="9" spans="1:29" x14ac:dyDescent="0.2">
      <c r="A9" s="6" t="s">
        <v>98</v>
      </c>
      <c r="B9" s="7">
        <v>35348</v>
      </c>
      <c r="C9" s="8" t="s">
        <v>99</v>
      </c>
      <c r="D9" s="8" t="s">
        <v>29</v>
      </c>
      <c r="E9" s="9" t="s">
        <v>30</v>
      </c>
      <c r="F9" s="8" t="s">
        <v>31</v>
      </c>
      <c r="G9" s="10">
        <v>3916</v>
      </c>
      <c r="H9" s="11">
        <v>0</v>
      </c>
      <c r="I9" s="11" t="str">
        <f t="shared" si="0"/>
        <v>39160</v>
      </c>
      <c r="J9" s="8"/>
      <c r="K9" s="8" t="s">
        <v>33</v>
      </c>
      <c r="L9" s="8" t="s">
        <v>100</v>
      </c>
      <c r="M9" s="12" t="s">
        <v>101</v>
      </c>
      <c r="N9" s="12" t="s">
        <v>36</v>
      </c>
      <c r="O9" s="12" t="s">
        <v>37</v>
      </c>
      <c r="P9" s="12" t="s">
        <v>102</v>
      </c>
      <c r="Q9" s="13">
        <v>7920</v>
      </c>
      <c r="R9" s="13">
        <v>36795</v>
      </c>
      <c r="S9" s="12"/>
      <c r="T9" s="12" t="s">
        <v>103</v>
      </c>
      <c r="U9" s="12" t="s">
        <v>40</v>
      </c>
      <c r="V9" s="12"/>
      <c r="W9" s="12"/>
      <c r="X9" s="14">
        <v>15983794.029999999</v>
      </c>
      <c r="Y9" s="14">
        <v>2413705.9700000007</v>
      </c>
      <c r="Z9" s="14">
        <v>-7064836.96</v>
      </c>
      <c r="AA9" s="14">
        <f t="shared" si="1"/>
        <v>11332663.039999999</v>
      </c>
      <c r="AB9" s="14"/>
    </row>
    <row r="10" spans="1:29" x14ac:dyDescent="0.2">
      <c r="A10" s="6" t="s">
        <v>105</v>
      </c>
      <c r="B10" s="7">
        <v>35431</v>
      </c>
      <c r="C10" s="8" t="s">
        <v>106</v>
      </c>
      <c r="D10" s="8" t="s">
        <v>29</v>
      </c>
      <c r="E10" s="9" t="s">
        <v>30</v>
      </c>
      <c r="F10" s="8" t="s">
        <v>31</v>
      </c>
      <c r="G10" s="10">
        <v>4086</v>
      </c>
      <c r="H10" s="11">
        <v>0</v>
      </c>
      <c r="I10" s="11" t="str">
        <f t="shared" si="0"/>
        <v>40860</v>
      </c>
      <c r="J10" s="8"/>
      <c r="K10" s="8" t="s">
        <v>33</v>
      </c>
      <c r="L10" s="8" t="s">
        <v>92</v>
      </c>
      <c r="M10" s="12" t="s">
        <v>107</v>
      </c>
      <c r="N10" s="12" t="s">
        <v>36</v>
      </c>
      <c r="O10" s="12" t="s">
        <v>37</v>
      </c>
      <c r="P10" s="12" t="s">
        <v>108</v>
      </c>
      <c r="Q10" s="13">
        <v>448</v>
      </c>
      <c r="R10" s="13">
        <v>503</v>
      </c>
      <c r="S10" s="12"/>
      <c r="T10" s="12" t="s">
        <v>109</v>
      </c>
      <c r="U10" s="12" t="s">
        <v>40</v>
      </c>
      <c r="V10" s="12"/>
      <c r="W10" s="12"/>
      <c r="X10" s="14">
        <v>298200</v>
      </c>
      <c r="Y10" s="14"/>
      <c r="Z10" s="14">
        <v>-90056.7</v>
      </c>
      <c r="AA10" s="14">
        <f t="shared" si="1"/>
        <v>208143.3</v>
      </c>
      <c r="AB10" s="14"/>
    </row>
    <row r="11" spans="1:29" x14ac:dyDescent="0.2">
      <c r="A11" s="6" t="s">
        <v>111</v>
      </c>
      <c r="B11" s="7">
        <v>35431</v>
      </c>
      <c r="C11" s="8" t="s">
        <v>112</v>
      </c>
      <c r="D11" s="8" t="s">
        <v>29</v>
      </c>
      <c r="E11" s="9" t="s">
        <v>30</v>
      </c>
      <c r="F11" s="8" t="s">
        <v>31</v>
      </c>
      <c r="G11" s="10">
        <v>3074</v>
      </c>
      <c r="H11" s="11">
        <v>1</v>
      </c>
      <c r="I11" s="11" t="str">
        <f t="shared" si="0"/>
        <v>30741</v>
      </c>
      <c r="J11" s="8"/>
      <c r="K11" s="8" t="s">
        <v>33</v>
      </c>
      <c r="L11" s="8" t="s">
        <v>113</v>
      </c>
      <c r="M11" s="12" t="s">
        <v>114</v>
      </c>
      <c r="N11" s="12" t="s">
        <v>36</v>
      </c>
      <c r="O11" s="12" t="s">
        <v>37</v>
      </c>
      <c r="P11" s="12" t="s">
        <v>115</v>
      </c>
      <c r="Q11" s="13">
        <v>114397</v>
      </c>
      <c r="R11" s="13">
        <v>470459</v>
      </c>
      <c r="S11" s="12"/>
      <c r="T11" s="12" t="s">
        <v>116</v>
      </c>
      <c r="U11" s="12" t="s">
        <v>40</v>
      </c>
      <c r="V11" s="12"/>
      <c r="W11" s="12"/>
      <c r="X11" s="14">
        <v>225755718.66999999</v>
      </c>
      <c r="Y11" s="14">
        <v>115098152.85999998</v>
      </c>
      <c r="Z11" s="14">
        <v>-61797462.640000001</v>
      </c>
      <c r="AA11" s="14">
        <f t="shared" si="1"/>
        <v>279056408.88999999</v>
      </c>
      <c r="AB11" s="14"/>
    </row>
    <row r="12" spans="1:29" x14ac:dyDescent="0.2">
      <c r="A12" s="6" t="s">
        <v>118</v>
      </c>
      <c r="B12" s="7">
        <v>35431</v>
      </c>
      <c r="C12" s="8" t="s">
        <v>112</v>
      </c>
      <c r="D12" s="8" t="s">
        <v>29</v>
      </c>
      <c r="E12" s="9" t="s">
        <v>30</v>
      </c>
      <c r="F12" s="8" t="s">
        <v>31</v>
      </c>
      <c r="G12" s="10">
        <v>3074</v>
      </c>
      <c r="H12" s="11">
        <v>2</v>
      </c>
      <c r="I12" s="11" t="str">
        <f t="shared" si="0"/>
        <v>30742</v>
      </c>
      <c r="J12" s="8"/>
      <c r="K12" s="8" t="s">
        <v>33</v>
      </c>
      <c r="L12" s="8" t="s">
        <v>119</v>
      </c>
      <c r="M12" s="12" t="s">
        <v>114</v>
      </c>
      <c r="N12" s="12" t="s">
        <v>36</v>
      </c>
      <c r="O12" s="12" t="s">
        <v>37</v>
      </c>
      <c r="P12" s="12" t="s">
        <v>120</v>
      </c>
      <c r="Q12" s="13">
        <v>20270</v>
      </c>
      <c r="R12" s="13">
        <v>73896</v>
      </c>
      <c r="S12" s="12"/>
      <c r="T12" s="12" t="s">
        <v>121</v>
      </c>
      <c r="U12" s="12" t="s">
        <v>40</v>
      </c>
      <c r="V12" s="12"/>
      <c r="W12" s="12"/>
      <c r="X12" s="14">
        <v>38044320.670000002</v>
      </c>
      <c r="Y12" s="14">
        <v>11110881.23</v>
      </c>
      <c r="Z12" s="14">
        <v>-16777378.91</v>
      </c>
      <c r="AA12" s="14">
        <f t="shared" si="1"/>
        <v>32377822.990000006</v>
      </c>
      <c r="AB12" s="14"/>
    </row>
    <row r="13" spans="1:29" x14ac:dyDescent="0.2">
      <c r="A13" s="6" t="s">
        <v>122</v>
      </c>
      <c r="B13" s="7">
        <v>35431</v>
      </c>
      <c r="C13" s="8" t="s">
        <v>123</v>
      </c>
      <c r="D13" s="8" t="s">
        <v>29</v>
      </c>
      <c r="E13" s="9" t="s">
        <v>30</v>
      </c>
      <c r="F13" s="8" t="s">
        <v>31</v>
      </c>
      <c r="G13" s="10">
        <v>4821</v>
      </c>
      <c r="H13" s="11">
        <v>0</v>
      </c>
      <c r="I13" s="11" t="str">
        <f t="shared" si="0"/>
        <v>48210</v>
      </c>
      <c r="J13" s="8" t="s">
        <v>124</v>
      </c>
      <c r="K13" s="8" t="s">
        <v>33</v>
      </c>
      <c r="L13" s="8" t="s">
        <v>125</v>
      </c>
      <c r="M13" s="12" t="s">
        <v>126</v>
      </c>
      <c r="N13" s="12" t="s">
        <v>36</v>
      </c>
      <c r="O13" s="12" t="s">
        <v>37</v>
      </c>
      <c r="P13" s="12" t="s">
        <v>120</v>
      </c>
      <c r="Q13" s="13">
        <v>221</v>
      </c>
      <c r="R13" s="13">
        <v>612</v>
      </c>
      <c r="S13" s="12"/>
      <c r="T13" s="12" t="s">
        <v>127</v>
      </c>
      <c r="U13" s="12" t="s">
        <v>40</v>
      </c>
      <c r="V13" s="12"/>
      <c r="W13" s="12"/>
      <c r="X13" s="14">
        <v>34295856.109999999</v>
      </c>
      <c r="Y13" s="14"/>
      <c r="Z13" s="14">
        <v>-21644820.989999998</v>
      </c>
      <c r="AA13" s="14">
        <v>257040</v>
      </c>
      <c r="AB13" s="14"/>
    </row>
    <row r="14" spans="1:29" x14ac:dyDescent="0.2">
      <c r="A14" s="6" t="s">
        <v>129</v>
      </c>
      <c r="B14" s="7">
        <v>35431</v>
      </c>
      <c r="C14" s="8" t="s">
        <v>130</v>
      </c>
      <c r="D14" s="8" t="s">
        <v>29</v>
      </c>
      <c r="E14" s="9" t="s">
        <v>30</v>
      </c>
      <c r="F14" s="8" t="s">
        <v>31</v>
      </c>
      <c r="G14" s="10">
        <v>117</v>
      </c>
      <c r="H14" s="11">
        <v>1</v>
      </c>
      <c r="I14" s="11" t="str">
        <f t="shared" si="0"/>
        <v>1171</v>
      </c>
      <c r="J14" s="8"/>
      <c r="K14" s="8" t="s">
        <v>33</v>
      </c>
      <c r="L14" s="8" t="s">
        <v>131</v>
      </c>
      <c r="M14" s="12" t="s">
        <v>132</v>
      </c>
      <c r="N14" s="12" t="s">
        <v>36</v>
      </c>
      <c r="O14" s="12" t="s">
        <v>37</v>
      </c>
      <c r="P14" s="12" t="s">
        <v>133</v>
      </c>
      <c r="Q14" s="13">
        <v>1050</v>
      </c>
      <c r="R14" s="13">
        <v>4857</v>
      </c>
      <c r="S14" s="12"/>
      <c r="T14" s="12" t="s">
        <v>134</v>
      </c>
      <c r="U14" s="12" t="s">
        <v>40</v>
      </c>
      <c r="V14" s="12"/>
      <c r="W14" s="12"/>
      <c r="X14" s="14">
        <v>2257303.9900000002</v>
      </c>
      <c r="Y14" s="14"/>
      <c r="Z14" s="14">
        <v>-997728.38</v>
      </c>
      <c r="AA14" s="14">
        <f t="shared" si="1"/>
        <v>1259575.6100000003</v>
      </c>
      <c r="AB14" s="14"/>
    </row>
    <row r="15" spans="1:29" x14ac:dyDescent="0.2">
      <c r="A15" s="6" t="s">
        <v>136</v>
      </c>
      <c r="B15" s="7">
        <v>35431</v>
      </c>
      <c r="C15" s="8" t="s">
        <v>137</v>
      </c>
      <c r="D15" s="8" t="s">
        <v>29</v>
      </c>
      <c r="E15" s="9" t="s">
        <v>30</v>
      </c>
      <c r="F15" s="8" t="s">
        <v>31</v>
      </c>
      <c r="G15" s="10">
        <v>2979</v>
      </c>
      <c r="H15" s="11">
        <v>0</v>
      </c>
      <c r="I15" s="11" t="str">
        <f t="shared" si="0"/>
        <v>29790</v>
      </c>
      <c r="J15" s="8"/>
      <c r="K15" s="8" t="s">
        <v>33</v>
      </c>
      <c r="L15" s="8" t="s">
        <v>138</v>
      </c>
      <c r="M15" s="12" t="s">
        <v>139</v>
      </c>
      <c r="N15" s="12" t="s">
        <v>36</v>
      </c>
      <c r="O15" s="12" t="s">
        <v>37</v>
      </c>
      <c r="P15" s="12" t="s">
        <v>140</v>
      </c>
      <c r="Q15" s="13">
        <v>5271</v>
      </c>
      <c r="R15" s="13">
        <v>18628</v>
      </c>
      <c r="S15" s="12"/>
      <c r="T15" s="12" t="s">
        <v>141</v>
      </c>
      <c r="U15" s="12" t="s">
        <v>40</v>
      </c>
      <c r="V15" s="12" t="s">
        <v>142</v>
      </c>
      <c r="W15" s="21">
        <v>0.11</v>
      </c>
      <c r="X15" s="14">
        <v>8204295.46</v>
      </c>
      <c r="Y15" s="14"/>
      <c r="Z15" s="14">
        <v>-3618232.02</v>
      </c>
      <c r="AA15" s="14">
        <f t="shared" si="1"/>
        <v>4586063.4399999995</v>
      </c>
      <c r="AB15" s="14">
        <f>AA15*0.11</f>
        <v>504466.97839999996</v>
      </c>
    </row>
    <row r="16" spans="1:29" x14ac:dyDescent="0.2">
      <c r="A16" s="6" t="s">
        <v>143</v>
      </c>
      <c r="B16" s="7">
        <v>35431</v>
      </c>
      <c r="C16" s="8" t="s">
        <v>144</v>
      </c>
      <c r="D16" s="8" t="s">
        <v>29</v>
      </c>
      <c r="E16" s="9" t="s">
        <v>30</v>
      </c>
      <c r="F16" s="8" t="s">
        <v>31</v>
      </c>
      <c r="G16" s="10">
        <v>4667</v>
      </c>
      <c r="H16" s="11">
        <v>0</v>
      </c>
      <c r="I16" s="11" t="str">
        <f t="shared" si="0"/>
        <v>46670</v>
      </c>
      <c r="J16" s="8"/>
      <c r="K16" s="8" t="s">
        <v>33</v>
      </c>
      <c r="L16" s="8" t="s">
        <v>145</v>
      </c>
      <c r="M16" s="12" t="s">
        <v>146</v>
      </c>
      <c r="N16" s="12" t="s">
        <v>142</v>
      </c>
      <c r="O16" s="12" t="s">
        <v>37</v>
      </c>
      <c r="P16" s="12" t="s">
        <v>147</v>
      </c>
      <c r="Q16" s="13">
        <v>1097</v>
      </c>
      <c r="R16" s="13">
        <v>2790</v>
      </c>
      <c r="S16" s="12"/>
      <c r="T16" s="12" t="s">
        <v>148</v>
      </c>
      <c r="U16" s="12" t="s">
        <v>40</v>
      </c>
      <c r="V16" s="12" t="s">
        <v>36</v>
      </c>
      <c r="W16" s="12"/>
      <c r="X16" s="14">
        <v>315404.90999999997</v>
      </c>
      <c r="Y16" s="14">
        <v>901118</v>
      </c>
      <c r="Z16" s="14">
        <v>-119979.13</v>
      </c>
      <c r="AA16" s="14">
        <f t="shared" si="1"/>
        <v>1096543.7799999998</v>
      </c>
      <c r="AB16" s="14"/>
    </row>
    <row r="17" spans="1:28" x14ac:dyDescent="0.2">
      <c r="A17" s="6" t="s">
        <v>149</v>
      </c>
      <c r="B17" s="7">
        <v>35431</v>
      </c>
      <c r="C17" s="8" t="s">
        <v>150</v>
      </c>
      <c r="D17" s="8" t="s">
        <v>29</v>
      </c>
      <c r="E17" s="9" t="s">
        <v>30</v>
      </c>
      <c r="F17" s="8" t="s">
        <v>31</v>
      </c>
      <c r="G17" s="10">
        <v>2314</v>
      </c>
      <c r="H17" s="11">
        <v>1</v>
      </c>
      <c r="I17" s="11" t="str">
        <f t="shared" si="0"/>
        <v>23141</v>
      </c>
      <c r="J17" s="8"/>
      <c r="K17" s="8" t="s">
        <v>33</v>
      </c>
      <c r="L17" s="8" t="s">
        <v>151</v>
      </c>
      <c r="M17" s="12" t="s">
        <v>152</v>
      </c>
      <c r="N17" s="12" t="s">
        <v>36</v>
      </c>
      <c r="O17" s="12" t="s">
        <v>37</v>
      </c>
      <c r="P17" s="12" t="s">
        <v>153</v>
      </c>
      <c r="Q17" s="13">
        <v>916</v>
      </c>
      <c r="R17" s="13">
        <v>7350</v>
      </c>
      <c r="S17" s="12"/>
      <c r="T17" s="12" t="s">
        <v>154</v>
      </c>
      <c r="U17" s="12" t="s">
        <v>40</v>
      </c>
      <c r="V17" s="12"/>
      <c r="W17" s="12"/>
      <c r="X17" s="14">
        <v>3421533</v>
      </c>
      <c r="Y17" s="14"/>
      <c r="Z17" s="14">
        <v>-1306433.49</v>
      </c>
      <c r="AA17" s="14">
        <f t="shared" si="1"/>
        <v>2115099.5099999998</v>
      </c>
      <c r="AB17" s="14"/>
    </row>
    <row r="18" spans="1:28" x14ac:dyDescent="0.2">
      <c r="A18" s="6" t="s">
        <v>155</v>
      </c>
      <c r="B18" s="7">
        <v>35431</v>
      </c>
      <c r="C18" s="8" t="s">
        <v>156</v>
      </c>
      <c r="D18" s="8" t="s">
        <v>29</v>
      </c>
      <c r="E18" s="9" t="s">
        <v>30</v>
      </c>
      <c r="F18" s="8" t="s">
        <v>31</v>
      </c>
      <c r="G18" s="10">
        <v>4026</v>
      </c>
      <c r="H18" s="11">
        <v>0</v>
      </c>
      <c r="I18" s="11" t="str">
        <f t="shared" si="0"/>
        <v>40260</v>
      </c>
      <c r="J18" s="8" t="s">
        <v>157</v>
      </c>
      <c r="K18" s="8" t="s">
        <v>33</v>
      </c>
      <c r="L18" s="8" t="s">
        <v>158</v>
      </c>
      <c r="M18" s="12" t="s">
        <v>159</v>
      </c>
      <c r="N18" s="12" t="s">
        <v>142</v>
      </c>
      <c r="O18" s="12" t="s">
        <v>37</v>
      </c>
      <c r="P18" s="12" t="s">
        <v>160</v>
      </c>
      <c r="Q18" s="13">
        <v>2893</v>
      </c>
      <c r="R18" s="13">
        <v>12434</v>
      </c>
      <c r="S18" s="12"/>
      <c r="T18" s="12" t="s">
        <v>161</v>
      </c>
      <c r="U18" s="12" t="s">
        <v>40</v>
      </c>
      <c r="V18" s="12" t="s">
        <v>36</v>
      </c>
      <c r="W18" s="12"/>
      <c r="X18" s="14">
        <v>22718191.710000001</v>
      </c>
      <c r="Y18" s="14"/>
      <c r="Z18" s="14">
        <v>-6432790.6200000001</v>
      </c>
      <c r="AA18" s="14">
        <v>770000</v>
      </c>
      <c r="AB18" s="14"/>
    </row>
    <row r="19" spans="1:28" x14ac:dyDescent="0.2">
      <c r="A19" s="6" t="s">
        <v>162</v>
      </c>
      <c r="B19" s="7">
        <v>35431</v>
      </c>
      <c r="C19" s="8" t="s">
        <v>163</v>
      </c>
      <c r="D19" s="8" t="s">
        <v>29</v>
      </c>
      <c r="E19" s="9" t="s">
        <v>54</v>
      </c>
      <c r="F19" s="8" t="s">
        <v>54</v>
      </c>
      <c r="G19" s="10">
        <v>651</v>
      </c>
      <c r="H19" s="11">
        <v>0</v>
      </c>
      <c r="I19" s="11" t="str">
        <f t="shared" si="0"/>
        <v>6510</v>
      </c>
      <c r="J19" s="8"/>
      <c r="K19" s="8" t="s">
        <v>33</v>
      </c>
      <c r="L19" s="8" t="s">
        <v>164</v>
      </c>
      <c r="M19" s="12" t="s">
        <v>165</v>
      </c>
      <c r="N19" s="12" t="s">
        <v>166</v>
      </c>
      <c r="O19" s="12" t="s">
        <v>167</v>
      </c>
      <c r="P19" s="12" t="s">
        <v>168</v>
      </c>
      <c r="Q19" s="13">
        <v>1976</v>
      </c>
      <c r="R19" s="13">
        <v>15507</v>
      </c>
      <c r="S19" s="12"/>
      <c r="T19" s="12" t="s">
        <v>61</v>
      </c>
      <c r="U19" s="12" t="s">
        <v>40</v>
      </c>
      <c r="V19" s="12" t="s">
        <v>169</v>
      </c>
      <c r="W19" s="12"/>
      <c r="X19" s="14">
        <v>8885393.2599999998</v>
      </c>
      <c r="Y19" s="14"/>
      <c r="Z19" s="14">
        <v>-2478415.84</v>
      </c>
      <c r="AA19" s="14">
        <f t="shared" ref="AA19:AA26" si="2">SUM(X19:Z19)</f>
        <v>6406977.4199999999</v>
      </c>
      <c r="AB19" s="14">
        <v>3109887.6409999998</v>
      </c>
    </row>
    <row r="20" spans="1:28" x14ac:dyDescent="0.2">
      <c r="A20" s="6" t="s">
        <v>170</v>
      </c>
      <c r="B20" s="7">
        <v>35431</v>
      </c>
      <c r="C20" s="8" t="s">
        <v>171</v>
      </c>
      <c r="D20" s="8" t="s">
        <v>29</v>
      </c>
      <c r="E20" s="9" t="s">
        <v>54</v>
      </c>
      <c r="F20" s="8" t="s">
        <v>54</v>
      </c>
      <c r="G20" s="10">
        <v>600</v>
      </c>
      <c r="H20" s="11">
        <v>0</v>
      </c>
      <c r="I20" s="11" t="str">
        <f t="shared" si="0"/>
        <v>6000</v>
      </c>
      <c r="J20" s="8"/>
      <c r="K20" s="8" t="s">
        <v>33</v>
      </c>
      <c r="L20" s="8" t="s">
        <v>172</v>
      </c>
      <c r="M20" s="12" t="s">
        <v>173</v>
      </c>
      <c r="N20" s="12" t="s">
        <v>166</v>
      </c>
      <c r="O20" s="12" t="s">
        <v>167</v>
      </c>
      <c r="P20" s="12" t="s">
        <v>174</v>
      </c>
      <c r="Q20" s="13">
        <v>18144</v>
      </c>
      <c r="R20" s="13">
        <v>55069</v>
      </c>
      <c r="S20" s="12"/>
      <c r="T20" s="12" t="s">
        <v>61</v>
      </c>
      <c r="U20" s="12" t="s">
        <v>40</v>
      </c>
      <c r="V20" s="12"/>
      <c r="W20" s="12"/>
      <c r="X20" s="14">
        <v>37539269.93</v>
      </c>
      <c r="Y20" s="14">
        <v>6504068.9800000004</v>
      </c>
      <c r="Z20" s="14">
        <v>-13151381.98</v>
      </c>
      <c r="AA20" s="14">
        <f t="shared" si="2"/>
        <v>30891956.929999996</v>
      </c>
      <c r="AB20" s="14"/>
    </row>
    <row r="21" spans="1:28" x14ac:dyDescent="0.2">
      <c r="A21" s="6" t="s">
        <v>175</v>
      </c>
      <c r="B21" s="7">
        <v>35431</v>
      </c>
      <c r="C21" s="8" t="s">
        <v>171</v>
      </c>
      <c r="D21" s="8" t="s">
        <v>29</v>
      </c>
      <c r="E21" s="9" t="s">
        <v>54</v>
      </c>
      <c r="F21" s="8" t="s">
        <v>54</v>
      </c>
      <c r="G21" s="10">
        <v>648</v>
      </c>
      <c r="H21" s="11">
        <v>0</v>
      </c>
      <c r="I21" s="11" t="str">
        <f t="shared" si="0"/>
        <v>6480</v>
      </c>
      <c r="J21" s="8"/>
      <c r="K21" s="8" t="s">
        <v>33</v>
      </c>
      <c r="L21" s="8" t="s">
        <v>176</v>
      </c>
      <c r="M21" s="12" t="s">
        <v>173</v>
      </c>
      <c r="N21" s="12" t="s">
        <v>166</v>
      </c>
      <c r="O21" s="12" t="s">
        <v>167</v>
      </c>
      <c r="P21" s="12" t="s">
        <v>174</v>
      </c>
      <c r="Q21" s="13">
        <v>46128</v>
      </c>
      <c r="R21" s="13">
        <v>206535</v>
      </c>
      <c r="S21" s="12"/>
      <c r="T21" s="12" t="s">
        <v>61</v>
      </c>
      <c r="U21" s="12" t="s">
        <v>40</v>
      </c>
      <c r="V21" s="12"/>
      <c r="W21" s="12"/>
      <c r="X21" s="14">
        <v>103152129.45999999</v>
      </c>
      <c r="Y21" s="14">
        <f>28594965.75+1678679.51+527166.22+919119.57+85191.79+120000+1236539.14+414448.07</f>
        <v>33576110.049999997</v>
      </c>
      <c r="Z21" s="14">
        <v>-39203293.329999998</v>
      </c>
      <c r="AA21" s="14">
        <f t="shared" si="2"/>
        <v>97524946.179999992</v>
      </c>
      <c r="AB21" s="14"/>
    </row>
    <row r="22" spans="1:28" x14ac:dyDescent="0.2">
      <c r="A22" s="6" t="s">
        <v>177</v>
      </c>
      <c r="B22" s="7">
        <v>35431</v>
      </c>
      <c r="C22" s="8" t="s">
        <v>53</v>
      </c>
      <c r="D22" s="8" t="s">
        <v>82</v>
      </c>
      <c r="E22" s="9" t="s">
        <v>54</v>
      </c>
      <c r="F22" s="8" t="s">
        <v>55</v>
      </c>
      <c r="G22" s="10" t="s">
        <v>178</v>
      </c>
      <c r="H22" s="11">
        <v>0</v>
      </c>
      <c r="I22" s="11" t="str">
        <f t="shared" si="0"/>
        <v>4900</v>
      </c>
      <c r="J22" s="8"/>
      <c r="K22" s="8" t="s">
        <v>85</v>
      </c>
      <c r="L22" s="8" t="s">
        <v>179</v>
      </c>
      <c r="M22" s="12" t="s">
        <v>57</v>
      </c>
      <c r="N22" s="12" t="s">
        <v>166</v>
      </c>
      <c r="O22" s="12" t="s">
        <v>59</v>
      </c>
      <c r="P22" s="12" t="s">
        <v>60</v>
      </c>
      <c r="Q22" s="13">
        <v>6108</v>
      </c>
      <c r="R22" s="22"/>
      <c r="S22" s="12"/>
      <c r="T22" s="12" t="s">
        <v>61</v>
      </c>
      <c r="U22" s="12" t="s">
        <v>40</v>
      </c>
      <c r="V22" s="12"/>
      <c r="W22" s="12"/>
      <c r="X22" s="14">
        <v>32067</v>
      </c>
      <c r="Y22" s="23"/>
      <c r="Z22" s="14"/>
      <c r="AA22" s="14">
        <f t="shared" si="2"/>
        <v>32067</v>
      </c>
      <c r="AB22" s="14"/>
    </row>
    <row r="23" spans="1:28" x14ac:dyDescent="0.2">
      <c r="A23" s="6" t="s">
        <v>180</v>
      </c>
      <c r="B23" s="7">
        <v>35431</v>
      </c>
      <c r="C23" s="8" t="s">
        <v>181</v>
      </c>
      <c r="D23" s="8" t="s">
        <v>29</v>
      </c>
      <c r="E23" s="9" t="s">
        <v>182</v>
      </c>
      <c r="F23" s="8" t="s">
        <v>182</v>
      </c>
      <c r="G23" s="10">
        <v>565</v>
      </c>
      <c r="H23" s="11">
        <v>0</v>
      </c>
      <c r="I23" s="11" t="str">
        <f t="shared" si="0"/>
        <v>5650</v>
      </c>
      <c r="J23" s="8" t="s">
        <v>183</v>
      </c>
      <c r="K23" s="8" t="s">
        <v>33</v>
      </c>
      <c r="L23" s="8" t="s">
        <v>184</v>
      </c>
      <c r="M23" s="12" t="s">
        <v>185</v>
      </c>
      <c r="N23" s="12" t="s">
        <v>186</v>
      </c>
      <c r="O23" s="12" t="s">
        <v>187</v>
      </c>
      <c r="P23" s="24" t="s">
        <v>188</v>
      </c>
      <c r="Q23" s="13">
        <v>27863</v>
      </c>
      <c r="R23" s="13">
        <v>298046</v>
      </c>
      <c r="S23" s="12"/>
      <c r="T23" s="12" t="s">
        <v>189</v>
      </c>
      <c r="U23" s="12" t="s">
        <v>40</v>
      </c>
      <c r="V23" s="12"/>
      <c r="W23" s="12"/>
      <c r="X23" s="14">
        <f>[1]Foglio1!$X$220+[1]Foglio1!$X$227</f>
        <v>65798182.43</v>
      </c>
      <c r="Y23" s="14">
        <f>74038195.17+1797586.88+211999.32+195002.91+79969.77+204504.12+534727.18</f>
        <v>77061985.349999994</v>
      </c>
      <c r="Z23" s="14">
        <v>-28334529.43</v>
      </c>
      <c r="AA23" s="14">
        <f t="shared" si="2"/>
        <v>114525638.34999999</v>
      </c>
      <c r="AB23" s="14"/>
    </row>
    <row r="24" spans="1:28" x14ac:dyDescent="0.2">
      <c r="A24" s="6" t="s">
        <v>190</v>
      </c>
      <c r="B24" s="7">
        <v>35431</v>
      </c>
      <c r="C24" s="8" t="s">
        <v>181</v>
      </c>
      <c r="D24" s="8" t="s">
        <v>29</v>
      </c>
      <c r="E24" s="9" t="s">
        <v>182</v>
      </c>
      <c r="F24" s="8" t="s">
        <v>182</v>
      </c>
      <c r="G24" s="10">
        <v>625</v>
      </c>
      <c r="H24" s="11">
        <v>0</v>
      </c>
      <c r="I24" s="11" t="str">
        <f t="shared" si="0"/>
        <v>6250</v>
      </c>
      <c r="J24" s="8"/>
      <c r="K24" s="8" t="s">
        <v>33</v>
      </c>
      <c r="L24" s="8" t="s">
        <v>191</v>
      </c>
      <c r="M24" s="12" t="s">
        <v>185</v>
      </c>
      <c r="N24" s="12" t="s">
        <v>186</v>
      </c>
      <c r="O24" s="12" t="s">
        <v>187</v>
      </c>
      <c r="P24" s="24" t="s">
        <v>188</v>
      </c>
      <c r="Q24" s="13">
        <v>472</v>
      </c>
      <c r="R24" s="13">
        <v>2688</v>
      </c>
      <c r="S24" s="12"/>
      <c r="T24" s="12" t="s">
        <v>189</v>
      </c>
      <c r="U24" s="12" t="s">
        <v>40</v>
      </c>
      <c r="V24" s="12"/>
      <c r="W24" s="12"/>
      <c r="X24" s="14">
        <v>1346100</v>
      </c>
      <c r="Y24" s="14"/>
      <c r="Z24" s="14">
        <v>-568054.30000000005</v>
      </c>
      <c r="AA24" s="14">
        <f t="shared" si="2"/>
        <v>778045.7</v>
      </c>
      <c r="AB24" s="14"/>
    </row>
    <row r="25" spans="1:28" x14ac:dyDescent="0.2">
      <c r="A25" s="6" t="s">
        <v>192</v>
      </c>
      <c r="B25" s="7">
        <v>35431</v>
      </c>
      <c r="C25" s="8" t="s">
        <v>181</v>
      </c>
      <c r="D25" s="8" t="s">
        <v>29</v>
      </c>
      <c r="E25" s="9" t="s">
        <v>182</v>
      </c>
      <c r="F25" s="8" t="s">
        <v>182</v>
      </c>
      <c r="G25" s="10">
        <v>879</v>
      </c>
      <c r="H25" s="11">
        <v>0</v>
      </c>
      <c r="I25" s="11" t="str">
        <f t="shared" si="0"/>
        <v>8790</v>
      </c>
      <c r="J25" s="8"/>
      <c r="K25" s="8" t="s">
        <v>33</v>
      </c>
      <c r="L25" s="8" t="s">
        <v>193</v>
      </c>
      <c r="M25" s="12" t="s">
        <v>185</v>
      </c>
      <c r="N25" s="12" t="s">
        <v>186</v>
      </c>
      <c r="O25" s="12" t="s">
        <v>187</v>
      </c>
      <c r="P25" s="24" t="s">
        <v>188</v>
      </c>
      <c r="Q25" s="13">
        <v>190</v>
      </c>
      <c r="R25" s="13">
        <v>1582</v>
      </c>
      <c r="S25" s="12"/>
      <c r="T25" s="12" t="s">
        <v>189</v>
      </c>
      <c r="U25" s="12" t="s">
        <v>40</v>
      </c>
      <c r="V25" s="12"/>
      <c r="W25" s="12"/>
      <c r="X25" s="14">
        <v>814000</v>
      </c>
      <c r="Y25" s="14"/>
      <c r="Z25" s="14">
        <v>-344268</v>
      </c>
      <c r="AA25" s="14">
        <f t="shared" si="2"/>
        <v>469732</v>
      </c>
      <c r="AB25" s="14"/>
    </row>
    <row r="26" spans="1:28" x14ac:dyDescent="0.2">
      <c r="A26" s="6" t="s">
        <v>194</v>
      </c>
      <c r="B26" s="7">
        <v>35431</v>
      </c>
      <c r="C26" s="8" t="s">
        <v>195</v>
      </c>
      <c r="D26" s="8" t="s">
        <v>29</v>
      </c>
      <c r="E26" s="9" t="s">
        <v>182</v>
      </c>
      <c r="F26" s="8" t="s">
        <v>182</v>
      </c>
      <c r="G26" s="10">
        <v>1299</v>
      </c>
      <c r="H26" s="11">
        <v>0</v>
      </c>
      <c r="I26" s="11" t="str">
        <f t="shared" si="0"/>
        <v>12990</v>
      </c>
      <c r="J26" s="8"/>
      <c r="K26" s="8" t="s">
        <v>33</v>
      </c>
      <c r="L26" s="8" t="s">
        <v>196</v>
      </c>
      <c r="M26" s="12" t="s">
        <v>197</v>
      </c>
      <c r="N26" s="12" t="s">
        <v>186</v>
      </c>
      <c r="O26" s="12" t="s">
        <v>187</v>
      </c>
      <c r="P26" s="24" t="s">
        <v>188</v>
      </c>
      <c r="Q26" s="13">
        <v>1651</v>
      </c>
      <c r="R26" s="13">
        <v>7661</v>
      </c>
      <c r="S26" s="12"/>
      <c r="T26" s="12" t="s">
        <v>189</v>
      </c>
      <c r="U26" s="12" t="s">
        <v>40</v>
      </c>
      <c r="V26" s="12"/>
      <c r="W26" s="12"/>
      <c r="X26" s="14">
        <v>3617900</v>
      </c>
      <c r="Y26" s="14"/>
      <c r="Z26" s="14">
        <v>-1577986.32</v>
      </c>
      <c r="AA26" s="14">
        <f t="shared" si="2"/>
        <v>2039913.68</v>
      </c>
      <c r="AB26" s="14">
        <v>1128800</v>
      </c>
    </row>
    <row r="27" spans="1:28" x14ac:dyDescent="0.2">
      <c r="A27" s="6" t="s">
        <v>198</v>
      </c>
      <c r="B27" s="7">
        <v>35431</v>
      </c>
      <c r="C27" s="8" t="s">
        <v>199</v>
      </c>
      <c r="D27" s="8" t="s">
        <v>29</v>
      </c>
      <c r="E27" s="9" t="s">
        <v>30</v>
      </c>
      <c r="F27" s="8" t="s">
        <v>200</v>
      </c>
      <c r="G27" s="10">
        <v>2615</v>
      </c>
      <c r="H27" s="11">
        <v>0</v>
      </c>
      <c r="I27" s="11" t="str">
        <f t="shared" si="0"/>
        <v>26150</v>
      </c>
      <c r="J27" s="8"/>
      <c r="K27" s="8" t="s">
        <v>33</v>
      </c>
      <c r="L27" s="8" t="s">
        <v>201</v>
      </c>
      <c r="M27" s="12" t="s">
        <v>202</v>
      </c>
      <c r="N27" s="12" t="s">
        <v>203</v>
      </c>
      <c r="O27" s="12" t="s">
        <v>204</v>
      </c>
      <c r="P27" s="12" t="s">
        <v>205</v>
      </c>
      <c r="Q27" s="13">
        <v>856</v>
      </c>
      <c r="R27" s="13">
        <v>2237</v>
      </c>
      <c r="S27" s="12"/>
      <c r="T27" s="12" t="s">
        <v>206</v>
      </c>
      <c r="U27" s="12" t="s">
        <v>40</v>
      </c>
      <c r="V27" s="12" t="s">
        <v>36</v>
      </c>
      <c r="W27" s="12"/>
      <c r="X27" s="14">
        <v>2962334.66</v>
      </c>
      <c r="Y27" s="14"/>
      <c r="Z27" s="14">
        <v>-1306131.8999999999</v>
      </c>
      <c r="AA27" s="14">
        <f t="shared" si="1"/>
        <v>1656202.7600000002</v>
      </c>
      <c r="AB27" s="14"/>
    </row>
    <row r="28" spans="1:28" x14ac:dyDescent="0.2">
      <c r="A28" s="6" t="s">
        <v>207</v>
      </c>
      <c r="B28" s="7">
        <v>35431</v>
      </c>
      <c r="C28" s="8" t="s">
        <v>208</v>
      </c>
      <c r="D28" s="8" t="s">
        <v>29</v>
      </c>
      <c r="E28" s="9" t="s">
        <v>43</v>
      </c>
      <c r="F28" s="8" t="s">
        <v>73</v>
      </c>
      <c r="G28" s="10">
        <v>2557</v>
      </c>
      <c r="H28" s="11">
        <v>0</v>
      </c>
      <c r="I28" s="11" t="str">
        <f t="shared" si="0"/>
        <v>25570</v>
      </c>
      <c r="J28" s="8"/>
      <c r="K28" s="8" t="s">
        <v>33</v>
      </c>
      <c r="L28" s="8" t="s">
        <v>209</v>
      </c>
      <c r="M28" s="12" t="s">
        <v>210</v>
      </c>
      <c r="N28" s="12" t="s">
        <v>46</v>
      </c>
      <c r="O28" s="12" t="s">
        <v>47</v>
      </c>
      <c r="P28" s="12" t="s">
        <v>211</v>
      </c>
      <c r="Q28" s="13">
        <v>2303</v>
      </c>
      <c r="R28" s="13">
        <v>11280</v>
      </c>
      <c r="S28" s="12"/>
      <c r="T28" s="12" t="s">
        <v>212</v>
      </c>
      <c r="U28" s="12" t="s">
        <v>40</v>
      </c>
      <c r="V28" s="12"/>
      <c r="W28" s="12"/>
      <c r="X28" s="14">
        <v>201089.71</v>
      </c>
      <c r="Y28" s="14">
        <v>4723416.04</v>
      </c>
      <c r="Z28" s="14">
        <v>-60063.95</v>
      </c>
      <c r="AA28" s="14">
        <f t="shared" si="1"/>
        <v>4864441.8</v>
      </c>
      <c r="AB28" s="14">
        <v>1911975</v>
      </c>
    </row>
    <row r="29" spans="1:28" x14ac:dyDescent="0.2">
      <c r="A29" s="6" t="s">
        <v>213</v>
      </c>
      <c r="B29" s="7">
        <v>35431</v>
      </c>
      <c r="C29" s="8" t="s">
        <v>214</v>
      </c>
      <c r="D29" s="8" t="s">
        <v>29</v>
      </c>
      <c r="E29" s="9" t="s">
        <v>43</v>
      </c>
      <c r="F29" s="8" t="s">
        <v>43</v>
      </c>
      <c r="G29" s="10">
        <v>324</v>
      </c>
      <c r="H29" s="11">
        <v>0</v>
      </c>
      <c r="I29" s="11" t="str">
        <f t="shared" si="0"/>
        <v>3240</v>
      </c>
      <c r="J29" s="8"/>
      <c r="K29" s="8" t="s">
        <v>33</v>
      </c>
      <c r="L29" s="8" t="s">
        <v>215</v>
      </c>
      <c r="M29" s="12" t="s">
        <v>216</v>
      </c>
      <c r="N29" s="12" t="s">
        <v>46</v>
      </c>
      <c r="O29" s="12" t="s">
        <v>47</v>
      </c>
      <c r="P29" s="12" t="s">
        <v>88</v>
      </c>
      <c r="Q29" s="13">
        <v>2793</v>
      </c>
      <c r="R29" s="13">
        <v>5616</v>
      </c>
      <c r="S29" s="12"/>
      <c r="T29" s="16" t="s">
        <v>89</v>
      </c>
      <c r="U29" s="12" t="s">
        <v>40</v>
      </c>
      <c r="V29" s="12"/>
      <c r="W29" s="12"/>
      <c r="X29" s="14">
        <v>3923700</v>
      </c>
      <c r="Y29" s="14"/>
      <c r="Z29" s="14">
        <v>-1577327.6</v>
      </c>
      <c r="AA29" s="14">
        <f t="shared" si="1"/>
        <v>2346372.4</v>
      </c>
      <c r="AB29" s="14"/>
    </row>
    <row r="30" spans="1:28" x14ac:dyDescent="0.2">
      <c r="A30" s="6" t="s">
        <v>217</v>
      </c>
      <c r="B30" s="7">
        <v>35431</v>
      </c>
      <c r="C30" s="8" t="s">
        <v>214</v>
      </c>
      <c r="D30" s="8" t="s">
        <v>29</v>
      </c>
      <c r="E30" s="9" t="s">
        <v>43</v>
      </c>
      <c r="F30" s="8" t="s">
        <v>43</v>
      </c>
      <c r="G30" s="10">
        <v>325</v>
      </c>
      <c r="H30" s="11">
        <v>0</v>
      </c>
      <c r="I30" s="11" t="str">
        <f t="shared" si="0"/>
        <v>3250</v>
      </c>
      <c r="J30" s="8"/>
      <c r="K30" s="8" t="s">
        <v>33</v>
      </c>
      <c r="L30" s="8" t="s">
        <v>218</v>
      </c>
      <c r="M30" s="12" t="s">
        <v>219</v>
      </c>
      <c r="N30" s="12" t="s">
        <v>46</v>
      </c>
      <c r="O30" s="12" t="s">
        <v>47</v>
      </c>
      <c r="P30" s="12" t="s">
        <v>220</v>
      </c>
      <c r="Q30" s="13">
        <v>47</v>
      </c>
      <c r="R30" s="13">
        <v>235</v>
      </c>
      <c r="S30" s="12"/>
      <c r="T30" s="16" t="s">
        <v>89</v>
      </c>
      <c r="U30" s="12" t="s">
        <v>40</v>
      </c>
      <c r="V30" s="12"/>
      <c r="W30" s="12"/>
      <c r="X30" s="14">
        <v>123505.35</v>
      </c>
      <c r="Y30" s="14"/>
      <c r="Z30" s="14">
        <v>-49905.05</v>
      </c>
      <c r="AA30" s="14">
        <f t="shared" si="1"/>
        <v>73600.3</v>
      </c>
      <c r="AB30" s="14"/>
    </row>
    <row r="31" spans="1:28" x14ac:dyDescent="0.2">
      <c r="A31" s="6" t="s">
        <v>221</v>
      </c>
      <c r="B31" s="7">
        <v>35431</v>
      </c>
      <c r="C31" s="8" t="s">
        <v>214</v>
      </c>
      <c r="D31" s="8" t="s">
        <v>29</v>
      </c>
      <c r="E31" s="9" t="s">
        <v>43</v>
      </c>
      <c r="F31" s="8" t="s">
        <v>43</v>
      </c>
      <c r="G31" s="10">
        <v>501</v>
      </c>
      <c r="H31" s="11">
        <v>0</v>
      </c>
      <c r="I31" s="11" t="str">
        <f t="shared" si="0"/>
        <v>5010</v>
      </c>
      <c r="J31" s="8"/>
      <c r="K31" s="8" t="s">
        <v>33</v>
      </c>
      <c r="L31" s="8" t="s">
        <v>222</v>
      </c>
      <c r="M31" s="12" t="s">
        <v>223</v>
      </c>
      <c r="N31" s="12" t="s">
        <v>46</v>
      </c>
      <c r="O31" s="12" t="s">
        <v>47</v>
      </c>
      <c r="P31" s="12" t="s">
        <v>220</v>
      </c>
      <c r="Q31" s="13">
        <v>2467</v>
      </c>
      <c r="R31" s="13">
        <v>96095</v>
      </c>
      <c r="S31" s="12"/>
      <c r="T31" s="12" t="s">
        <v>224</v>
      </c>
      <c r="U31" s="12" t="s">
        <v>40</v>
      </c>
      <c r="V31" s="12"/>
      <c r="W31" s="12"/>
      <c r="X31" s="14">
        <v>49101684.140000001</v>
      </c>
      <c r="Y31" s="14">
        <f>11198453.19+724053.85</f>
        <v>11922507.039999999</v>
      </c>
      <c r="Z31" s="14">
        <v>-19626518.440000001</v>
      </c>
      <c r="AA31" s="14">
        <f t="shared" si="1"/>
        <v>41397672.739999995</v>
      </c>
      <c r="AB31" s="14"/>
    </row>
    <row r="32" spans="1:28" x14ac:dyDescent="0.2">
      <c r="A32" s="6" t="s">
        <v>225</v>
      </c>
      <c r="B32" s="7">
        <v>35431</v>
      </c>
      <c r="C32" s="8" t="s">
        <v>214</v>
      </c>
      <c r="D32" s="8" t="s">
        <v>29</v>
      </c>
      <c r="E32" s="9" t="s">
        <v>43</v>
      </c>
      <c r="F32" s="8" t="s">
        <v>43</v>
      </c>
      <c r="G32" s="10">
        <v>502</v>
      </c>
      <c r="H32" s="11">
        <v>0</v>
      </c>
      <c r="I32" s="11" t="str">
        <f t="shared" si="0"/>
        <v>5020</v>
      </c>
      <c r="J32" s="8"/>
      <c r="K32" s="8" t="s">
        <v>33</v>
      </c>
      <c r="L32" s="8" t="s">
        <v>226</v>
      </c>
      <c r="M32" s="12" t="s">
        <v>227</v>
      </c>
      <c r="N32" s="12" t="s">
        <v>46</v>
      </c>
      <c r="O32" s="12" t="s">
        <v>47</v>
      </c>
      <c r="P32" s="12" t="s">
        <v>220</v>
      </c>
      <c r="Q32" s="13">
        <v>340</v>
      </c>
      <c r="R32" s="13">
        <v>4012</v>
      </c>
      <c r="S32" s="12"/>
      <c r="T32" s="12" t="s">
        <v>224</v>
      </c>
      <c r="U32" s="12" t="s">
        <v>40</v>
      </c>
      <c r="V32" s="12"/>
      <c r="W32" s="12"/>
      <c r="X32" s="14">
        <v>1919009.72</v>
      </c>
      <c r="Y32" s="14"/>
      <c r="Z32" s="14">
        <v>-772583.18</v>
      </c>
      <c r="AA32" s="14">
        <f t="shared" si="1"/>
        <v>1146426.54</v>
      </c>
      <c r="AB32" s="14"/>
    </row>
    <row r="33" spans="1:29" x14ac:dyDescent="0.2">
      <c r="A33" s="6" t="s">
        <v>228</v>
      </c>
      <c r="B33" s="7">
        <v>35431</v>
      </c>
      <c r="C33" s="8" t="s">
        <v>214</v>
      </c>
      <c r="D33" s="8" t="s">
        <v>29</v>
      </c>
      <c r="E33" s="9" t="s">
        <v>43</v>
      </c>
      <c r="F33" s="8" t="s">
        <v>43</v>
      </c>
      <c r="G33" s="10">
        <v>503</v>
      </c>
      <c r="H33" s="11">
        <v>0</v>
      </c>
      <c r="I33" s="11" t="str">
        <f t="shared" si="0"/>
        <v>5030</v>
      </c>
      <c r="J33" s="8"/>
      <c r="K33" s="8" t="s">
        <v>33</v>
      </c>
      <c r="L33" s="8" t="s">
        <v>229</v>
      </c>
      <c r="M33" s="12" t="s">
        <v>223</v>
      </c>
      <c r="N33" s="12" t="s">
        <v>46</v>
      </c>
      <c r="O33" s="12" t="s">
        <v>47</v>
      </c>
      <c r="P33" s="12" t="s">
        <v>220</v>
      </c>
      <c r="Q33" s="13">
        <v>295</v>
      </c>
      <c r="R33" s="13">
        <v>3408</v>
      </c>
      <c r="S33" s="12"/>
      <c r="T33" s="12" t="s">
        <v>224</v>
      </c>
      <c r="U33" s="12" t="s">
        <v>40</v>
      </c>
      <c r="V33" s="12"/>
      <c r="W33" s="12"/>
      <c r="X33" s="14">
        <v>1607350</v>
      </c>
      <c r="Y33" s="14"/>
      <c r="Z33" s="14">
        <v>-648514.69999999995</v>
      </c>
      <c r="AA33" s="14">
        <f t="shared" si="1"/>
        <v>958835.3</v>
      </c>
      <c r="AB33" s="14"/>
    </row>
    <row r="34" spans="1:29" x14ac:dyDescent="0.2">
      <c r="A34" s="6" t="s">
        <v>230</v>
      </c>
      <c r="B34" s="7">
        <v>35431</v>
      </c>
      <c r="C34" s="8" t="s">
        <v>214</v>
      </c>
      <c r="D34" s="8" t="s">
        <v>29</v>
      </c>
      <c r="E34" s="9" t="s">
        <v>43</v>
      </c>
      <c r="F34" s="8" t="s">
        <v>43</v>
      </c>
      <c r="G34" s="10">
        <v>726</v>
      </c>
      <c r="H34" s="11">
        <v>0</v>
      </c>
      <c r="I34" s="11" t="str">
        <f t="shared" si="0"/>
        <v>7260</v>
      </c>
      <c r="J34" s="8"/>
      <c r="K34" s="8" t="s">
        <v>33</v>
      </c>
      <c r="L34" s="8" t="s">
        <v>231</v>
      </c>
      <c r="M34" s="12" t="s">
        <v>219</v>
      </c>
      <c r="N34" s="12" t="s">
        <v>46</v>
      </c>
      <c r="O34" s="12" t="s">
        <v>47</v>
      </c>
      <c r="P34" s="12" t="s">
        <v>88</v>
      </c>
      <c r="Q34" s="13">
        <v>268</v>
      </c>
      <c r="R34" s="13">
        <v>0</v>
      </c>
      <c r="S34" s="12"/>
      <c r="T34" s="16" t="s">
        <v>89</v>
      </c>
      <c r="U34" s="12" t="s">
        <v>40</v>
      </c>
      <c r="V34" s="12"/>
      <c r="W34" s="12"/>
      <c r="X34" s="14">
        <v>5.16</v>
      </c>
      <c r="Y34" s="14"/>
      <c r="Z34" s="14">
        <v>-2.21</v>
      </c>
      <c r="AA34" s="14">
        <f t="shared" si="1"/>
        <v>2.95</v>
      </c>
      <c r="AB34" s="14"/>
    </row>
    <row r="35" spans="1:29" x14ac:dyDescent="0.2">
      <c r="A35" s="6" t="s">
        <v>232</v>
      </c>
      <c r="B35" s="7">
        <v>35431</v>
      </c>
      <c r="C35" s="8" t="s">
        <v>214</v>
      </c>
      <c r="D35" s="8" t="s">
        <v>29</v>
      </c>
      <c r="E35" s="9" t="s">
        <v>43</v>
      </c>
      <c r="F35" s="8" t="s">
        <v>43</v>
      </c>
      <c r="G35" s="10">
        <v>727</v>
      </c>
      <c r="H35" s="11">
        <v>0</v>
      </c>
      <c r="I35" s="11" t="str">
        <f t="shared" si="0"/>
        <v>7270</v>
      </c>
      <c r="J35" s="8"/>
      <c r="K35" s="8" t="s">
        <v>33</v>
      </c>
      <c r="L35" s="8" t="s">
        <v>231</v>
      </c>
      <c r="M35" s="12" t="s">
        <v>219</v>
      </c>
      <c r="N35" s="12" t="s">
        <v>46</v>
      </c>
      <c r="O35" s="12" t="s">
        <v>47</v>
      </c>
      <c r="P35" s="12" t="s">
        <v>88</v>
      </c>
      <c r="Q35" s="13">
        <v>113</v>
      </c>
      <c r="R35" s="13">
        <v>0</v>
      </c>
      <c r="S35" s="12"/>
      <c r="T35" s="16" t="s">
        <v>89</v>
      </c>
      <c r="U35" s="12" t="s">
        <v>40</v>
      </c>
      <c r="V35" s="12"/>
      <c r="W35" s="12"/>
      <c r="X35" s="14">
        <v>5.16</v>
      </c>
      <c r="Y35" s="14"/>
      <c r="Z35" s="14">
        <v>-2.21</v>
      </c>
      <c r="AA35" s="14">
        <f t="shared" si="1"/>
        <v>2.95</v>
      </c>
      <c r="AB35" s="14"/>
    </row>
    <row r="36" spans="1:29" x14ac:dyDescent="0.2">
      <c r="A36" s="6" t="s">
        <v>233</v>
      </c>
      <c r="B36" s="7">
        <v>35431</v>
      </c>
      <c r="C36" s="8" t="s">
        <v>214</v>
      </c>
      <c r="D36" s="8" t="s">
        <v>29</v>
      </c>
      <c r="E36" s="9" t="s">
        <v>43</v>
      </c>
      <c r="F36" s="8" t="s">
        <v>43</v>
      </c>
      <c r="G36" s="10">
        <v>728</v>
      </c>
      <c r="H36" s="11">
        <v>0</v>
      </c>
      <c r="I36" s="11" t="str">
        <f t="shared" si="0"/>
        <v>7280</v>
      </c>
      <c r="J36" s="8"/>
      <c r="K36" s="8" t="s">
        <v>33</v>
      </c>
      <c r="L36" s="8" t="s">
        <v>231</v>
      </c>
      <c r="M36" s="12" t="s">
        <v>219</v>
      </c>
      <c r="N36" s="12" t="s">
        <v>46</v>
      </c>
      <c r="O36" s="12" t="s">
        <v>47</v>
      </c>
      <c r="P36" s="12" t="s">
        <v>88</v>
      </c>
      <c r="Q36" s="13">
        <v>5</v>
      </c>
      <c r="R36" s="13">
        <v>15</v>
      </c>
      <c r="S36" s="12"/>
      <c r="T36" s="16" t="s">
        <v>89</v>
      </c>
      <c r="U36" s="12" t="s">
        <v>40</v>
      </c>
      <c r="V36" s="12"/>
      <c r="W36" s="12"/>
      <c r="X36" s="14">
        <v>123593.22</v>
      </c>
      <c r="Y36" s="14"/>
      <c r="Z36" s="14">
        <v>-47212.94</v>
      </c>
      <c r="AA36" s="14">
        <f t="shared" si="1"/>
        <v>76380.28</v>
      </c>
      <c r="AB36" s="14"/>
    </row>
    <row r="37" spans="1:29" x14ac:dyDescent="0.2">
      <c r="A37" s="6" t="s">
        <v>234</v>
      </c>
      <c r="B37" s="7">
        <v>35431</v>
      </c>
      <c r="C37" s="8" t="s">
        <v>214</v>
      </c>
      <c r="D37" s="8" t="s">
        <v>29</v>
      </c>
      <c r="E37" s="9" t="s">
        <v>43</v>
      </c>
      <c r="F37" s="8" t="s">
        <v>43</v>
      </c>
      <c r="G37" s="10">
        <v>892</v>
      </c>
      <c r="H37" s="11">
        <v>0</v>
      </c>
      <c r="I37" s="11" t="str">
        <f t="shared" si="0"/>
        <v>8920</v>
      </c>
      <c r="J37" s="8"/>
      <c r="K37" s="8" t="s">
        <v>33</v>
      </c>
      <c r="L37" s="8" t="s">
        <v>231</v>
      </c>
      <c r="M37" s="12" t="s">
        <v>219</v>
      </c>
      <c r="N37" s="12" t="s">
        <v>46</v>
      </c>
      <c r="O37" s="12" t="s">
        <v>47</v>
      </c>
      <c r="P37" s="12" t="s">
        <v>220</v>
      </c>
      <c r="Q37" s="13">
        <v>2300</v>
      </c>
      <c r="R37" s="13">
        <v>0</v>
      </c>
      <c r="S37" s="12"/>
      <c r="T37" s="12" t="s">
        <v>224</v>
      </c>
      <c r="U37" s="12" t="s">
        <v>40</v>
      </c>
      <c r="V37" s="12"/>
      <c r="W37" s="12"/>
      <c r="X37" s="14">
        <v>462000</v>
      </c>
      <c r="Y37" s="14"/>
      <c r="Z37" s="14"/>
      <c r="AA37" s="14">
        <f t="shared" si="1"/>
        <v>462000</v>
      </c>
      <c r="AB37" s="14"/>
    </row>
    <row r="38" spans="1:29" x14ac:dyDescent="0.2">
      <c r="A38" s="6" t="s">
        <v>236</v>
      </c>
      <c r="B38" s="7">
        <v>35431</v>
      </c>
      <c r="C38" s="8" t="s">
        <v>214</v>
      </c>
      <c r="D38" s="8" t="s">
        <v>29</v>
      </c>
      <c r="E38" s="9" t="s">
        <v>43</v>
      </c>
      <c r="F38" s="8" t="s">
        <v>43</v>
      </c>
      <c r="G38" s="10">
        <v>1444</v>
      </c>
      <c r="H38" s="11">
        <v>0</v>
      </c>
      <c r="I38" s="11" t="str">
        <f t="shared" si="0"/>
        <v>14440</v>
      </c>
      <c r="J38" s="8"/>
      <c r="K38" s="8" t="s">
        <v>33</v>
      </c>
      <c r="L38" s="8" t="s">
        <v>231</v>
      </c>
      <c r="M38" s="12" t="s">
        <v>219</v>
      </c>
      <c r="N38" s="12" t="s">
        <v>46</v>
      </c>
      <c r="O38" s="12" t="s">
        <v>47</v>
      </c>
      <c r="P38" s="16" t="s">
        <v>88</v>
      </c>
      <c r="Q38" s="13">
        <v>857</v>
      </c>
      <c r="R38" s="13">
        <v>0</v>
      </c>
      <c r="S38" s="12"/>
      <c r="T38" s="16" t="s">
        <v>89</v>
      </c>
      <c r="U38" s="12" t="s">
        <v>40</v>
      </c>
      <c r="V38" s="12"/>
      <c r="W38" s="12"/>
      <c r="X38" s="14">
        <v>5.16</v>
      </c>
      <c r="Y38" s="14"/>
      <c r="Z38" s="14">
        <v>-2.21</v>
      </c>
      <c r="AA38" s="14">
        <f t="shared" si="1"/>
        <v>2.95</v>
      </c>
      <c r="AB38" s="14"/>
    </row>
    <row r="39" spans="1:29" x14ac:dyDescent="0.2">
      <c r="A39" s="6" t="s">
        <v>237</v>
      </c>
      <c r="B39" s="7">
        <v>35431</v>
      </c>
      <c r="C39" s="8" t="s">
        <v>214</v>
      </c>
      <c r="D39" s="8" t="s">
        <v>29</v>
      </c>
      <c r="E39" s="9" t="s">
        <v>43</v>
      </c>
      <c r="F39" s="8" t="s">
        <v>43</v>
      </c>
      <c r="G39" s="10">
        <v>1448</v>
      </c>
      <c r="H39" s="11">
        <v>0</v>
      </c>
      <c r="I39" s="11" t="str">
        <f t="shared" si="0"/>
        <v>14480</v>
      </c>
      <c r="J39" s="8"/>
      <c r="K39" s="8" t="s">
        <v>33</v>
      </c>
      <c r="L39" s="8" t="s">
        <v>238</v>
      </c>
      <c r="M39" s="12" t="s">
        <v>219</v>
      </c>
      <c r="N39" s="12" t="s">
        <v>46</v>
      </c>
      <c r="O39" s="12" t="s">
        <v>47</v>
      </c>
      <c r="P39" s="12" t="s">
        <v>220</v>
      </c>
      <c r="Q39" s="13">
        <v>27135</v>
      </c>
      <c r="R39" s="13">
        <v>295510</v>
      </c>
      <c r="S39" s="12"/>
      <c r="T39" s="16" t="s">
        <v>89</v>
      </c>
      <c r="U39" s="12" t="s">
        <v>40</v>
      </c>
      <c r="V39" s="12"/>
      <c r="W39" s="12"/>
      <c r="X39" s="14">
        <v>154867670.66999999</v>
      </c>
      <c r="Y39" s="14">
        <v>5099630.0600000024</v>
      </c>
      <c r="Z39" s="14">
        <v>-66200273.979999997</v>
      </c>
      <c r="AA39" s="14">
        <f t="shared" si="1"/>
        <v>93767026.75</v>
      </c>
      <c r="AB39" s="14"/>
    </row>
    <row r="40" spans="1:29" x14ac:dyDescent="0.2">
      <c r="A40" s="6" t="s">
        <v>239</v>
      </c>
      <c r="B40" s="7">
        <v>35431</v>
      </c>
      <c r="C40" s="8" t="s">
        <v>240</v>
      </c>
      <c r="D40" s="8" t="s">
        <v>29</v>
      </c>
      <c r="E40" s="9" t="s">
        <v>43</v>
      </c>
      <c r="F40" s="8" t="s">
        <v>83</v>
      </c>
      <c r="G40" s="10" t="s">
        <v>241</v>
      </c>
      <c r="H40" s="11">
        <v>0</v>
      </c>
      <c r="I40" s="11" t="str">
        <f t="shared" si="0"/>
        <v>1470</v>
      </c>
      <c r="J40" s="8"/>
      <c r="K40" s="8" t="s">
        <v>33</v>
      </c>
      <c r="L40" s="8" t="s">
        <v>242</v>
      </c>
      <c r="M40" s="12" t="s">
        <v>243</v>
      </c>
      <c r="N40" s="12" t="s">
        <v>46</v>
      </c>
      <c r="O40" s="12" t="s">
        <v>47</v>
      </c>
      <c r="P40" s="12" t="s">
        <v>244</v>
      </c>
      <c r="Q40" s="13">
        <v>2463</v>
      </c>
      <c r="R40" s="13">
        <v>7140</v>
      </c>
      <c r="S40" s="12"/>
      <c r="T40" s="16" t="s">
        <v>89</v>
      </c>
      <c r="U40" s="12" t="s">
        <v>40</v>
      </c>
      <c r="V40" s="12"/>
      <c r="W40" s="12"/>
      <c r="X40" s="14">
        <v>2780250</v>
      </c>
      <c r="Y40" s="14"/>
      <c r="Z40" s="14">
        <v>-1147758.24</v>
      </c>
      <c r="AA40" s="14">
        <f t="shared" si="1"/>
        <v>1632491.76</v>
      </c>
      <c r="AB40" s="14"/>
    </row>
    <row r="41" spans="1:29" x14ac:dyDescent="0.2">
      <c r="A41" s="6" t="s">
        <v>245</v>
      </c>
      <c r="B41" s="7">
        <v>35431</v>
      </c>
      <c r="C41" s="8" t="s">
        <v>81</v>
      </c>
      <c r="D41" s="8" t="s">
        <v>29</v>
      </c>
      <c r="E41" s="9" t="s">
        <v>43</v>
      </c>
      <c r="F41" s="8" t="s">
        <v>83</v>
      </c>
      <c r="G41" s="10">
        <v>76</v>
      </c>
      <c r="H41" s="11">
        <v>0</v>
      </c>
      <c r="I41" s="11" t="str">
        <f t="shared" si="0"/>
        <v>760</v>
      </c>
      <c r="J41" s="8"/>
      <c r="K41" s="8" t="s">
        <v>33</v>
      </c>
      <c r="L41" s="8" t="s">
        <v>231</v>
      </c>
      <c r="M41" s="12" t="s">
        <v>219</v>
      </c>
      <c r="N41" s="12" t="s">
        <v>46</v>
      </c>
      <c r="O41" s="12" t="s">
        <v>47</v>
      </c>
      <c r="P41" s="16" t="s">
        <v>88</v>
      </c>
      <c r="Q41" s="13">
        <v>168</v>
      </c>
      <c r="R41" s="13">
        <v>0</v>
      </c>
      <c r="S41" s="12"/>
      <c r="T41" s="16" t="s">
        <v>89</v>
      </c>
      <c r="U41" s="12" t="s">
        <v>40</v>
      </c>
      <c r="V41" s="12"/>
      <c r="W41" s="12"/>
      <c r="X41" s="14">
        <v>168415.13</v>
      </c>
      <c r="Y41" s="14"/>
      <c r="Z41" s="14">
        <v>-65966.460000000006</v>
      </c>
      <c r="AA41" s="14">
        <f t="shared" si="1"/>
        <v>102448.67</v>
      </c>
      <c r="AB41" s="14"/>
    </row>
    <row r="42" spans="1:29" x14ac:dyDescent="0.2">
      <c r="A42" s="6" t="s">
        <v>246</v>
      </c>
      <c r="B42" s="7">
        <v>35431</v>
      </c>
      <c r="C42" s="8" t="s">
        <v>247</v>
      </c>
      <c r="D42" s="8" t="s">
        <v>29</v>
      </c>
      <c r="E42" s="9" t="s">
        <v>182</v>
      </c>
      <c r="F42" s="8" t="s">
        <v>248</v>
      </c>
      <c r="G42" s="10">
        <v>29</v>
      </c>
      <c r="H42" s="11">
        <v>0</v>
      </c>
      <c r="I42" s="11" t="str">
        <f t="shared" si="0"/>
        <v>290</v>
      </c>
      <c r="J42" s="8"/>
      <c r="K42" s="8" t="s">
        <v>33</v>
      </c>
      <c r="L42" s="8" t="s">
        <v>249</v>
      </c>
      <c r="M42" s="12" t="s">
        <v>250</v>
      </c>
      <c r="N42" s="12" t="s">
        <v>186</v>
      </c>
      <c r="O42" s="12" t="s">
        <v>251</v>
      </c>
      <c r="P42" s="24" t="s">
        <v>252</v>
      </c>
      <c r="Q42" s="13">
        <v>126</v>
      </c>
      <c r="R42" s="13">
        <v>727</v>
      </c>
      <c r="S42" s="12"/>
      <c r="T42" s="12" t="s">
        <v>189</v>
      </c>
      <c r="U42" s="12" t="s">
        <v>40</v>
      </c>
      <c r="V42" s="12"/>
      <c r="W42" s="12"/>
      <c r="X42" s="14">
        <v>285194.36</v>
      </c>
      <c r="Y42" s="14"/>
      <c r="Z42" s="14">
        <v>-109767.9</v>
      </c>
      <c r="AA42" s="14">
        <f t="shared" ref="AA42:AA49" si="3">SUM(X42:Z42)</f>
        <v>175426.46</v>
      </c>
      <c r="AB42" s="14"/>
    </row>
    <row r="43" spans="1:29" x14ac:dyDescent="0.2">
      <c r="A43" s="6" t="s">
        <v>253</v>
      </c>
      <c r="B43" s="7">
        <v>35431</v>
      </c>
      <c r="C43" s="8" t="s">
        <v>247</v>
      </c>
      <c r="D43" s="8" t="s">
        <v>29</v>
      </c>
      <c r="E43" s="9" t="s">
        <v>182</v>
      </c>
      <c r="F43" s="8" t="s">
        <v>248</v>
      </c>
      <c r="G43" s="10">
        <v>279</v>
      </c>
      <c r="H43" s="11">
        <v>0</v>
      </c>
      <c r="I43" s="11" t="str">
        <f t="shared" si="0"/>
        <v>2790</v>
      </c>
      <c r="J43" s="8" t="s">
        <v>254</v>
      </c>
      <c r="K43" s="8" t="s">
        <v>33</v>
      </c>
      <c r="L43" s="8" t="s">
        <v>255</v>
      </c>
      <c r="M43" s="12" t="s">
        <v>250</v>
      </c>
      <c r="N43" s="12" t="s">
        <v>186</v>
      </c>
      <c r="O43" s="12" t="s">
        <v>251</v>
      </c>
      <c r="P43" s="24" t="s">
        <v>256</v>
      </c>
      <c r="Q43" s="13">
        <v>1930</v>
      </c>
      <c r="R43" s="13">
        <v>570207</v>
      </c>
      <c r="S43" s="12"/>
      <c r="T43" s="12" t="s">
        <v>189</v>
      </c>
      <c r="U43" s="12" t="s">
        <v>40</v>
      </c>
      <c r="V43" s="12"/>
      <c r="W43" s="12"/>
      <c r="X43" s="14">
        <v>4112143.6</v>
      </c>
      <c r="Y43" s="14"/>
      <c r="Z43" s="14">
        <v>-1710494.11</v>
      </c>
      <c r="AA43" s="14">
        <f t="shared" si="3"/>
        <v>2401649.4900000002</v>
      </c>
      <c r="AB43" s="14"/>
    </row>
    <row r="44" spans="1:29" x14ac:dyDescent="0.2">
      <c r="A44" s="6" t="s">
        <v>257</v>
      </c>
      <c r="B44" s="7">
        <v>35431</v>
      </c>
      <c r="C44" s="8" t="s">
        <v>247</v>
      </c>
      <c r="D44" s="8" t="s">
        <v>29</v>
      </c>
      <c r="E44" s="9" t="s">
        <v>182</v>
      </c>
      <c r="F44" s="8" t="s">
        <v>248</v>
      </c>
      <c r="G44" s="10">
        <v>346</v>
      </c>
      <c r="H44" s="11">
        <v>0</v>
      </c>
      <c r="I44" s="11" t="str">
        <f t="shared" si="0"/>
        <v>3460</v>
      </c>
      <c r="J44" s="8"/>
      <c r="K44" s="8" t="s">
        <v>33</v>
      </c>
      <c r="L44" s="8" t="s">
        <v>249</v>
      </c>
      <c r="M44" s="12" t="s">
        <v>250</v>
      </c>
      <c r="N44" s="12" t="s">
        <v>186</v>
      </c>
      <c r="O44" s="12" t="s">
        <v>251</v>
      </c>
      <c r="P44" s="24" t="s">
        <v>252</v>
      </c>
      <c r="Q44" s="13">
        <v>1919</v>
      </c>
      <c r="R44" s="13">
        <v>11750</v>
      </c>
      <c r="S44" s="12"/>
      <c r="T44" s="12" t="s">
        <v>189</v>
      </c>
      <c r="U44" s="12" t="s">
        <v>40</v>
      </c>
      <c r="V44" s="12"/>
      <c r="W44" s="12"/>
      <c r="X44" s="14">
        <v>7804474.7000000002</v>
      </c>
      <c r="Y44" s="14"/>
      <c r="Z44" s="14">
        <v>-3249016.37</v>
      </c>
      <c r="AA44" s="14">
        <f t="shared" si="3"/>
        <v>4555458.33</v>
      </c>
      <c r="AB44" s="14"/>
    </row>
    <row r="45" spans="1:29" s="25" customFormat="1" x14ac:dyDescent="0.2">
      <c r="A45" s="6" t="s">
        <v>258</v>
      </c>
      <c r="B45" s="7"/>
      <c r="C45" s="8" t="s">
        <v>259</v>
      </c>
      <c r="D45" s="8" t="s">
        <v>29</v>
      </c>
      <c r="E45" s="9" t="s">
        <v>182</v>
      </c>
      <c r="F45" s="8" t="s">
        <v>248</v>
      </c>
      <c r="G45" s="11">
        <v>959</v>
      </c>
      <c r="H45" s="11">
        <v>0</v>
      </c>
      <c r="I45" s="11" t="str">
        <f t="shared" si="0"/>
        <v>9590</v>
      </c>
      <c r="J45" s="8"/>
      <c r="K45" s="8" t="s">
        <v>33</v>
      </c>
      <c r="L45" s="8" t="s">
        <v>249</v>
      </c>
      <c r="M45" s="12" t="s">
        <v>250</v>
      </c>
      <c r="N45" s="12" t="s">
        <v>186</v>
      </c>
      <c r="O45" s="12" t="s">
        <v>251</v>
      </c>
      <c r="P45" s="24" t="s">
        <v>252</v>
      </c>
      <c r="Q45" s="13">
        <v>6620</v>
      </c>
      <c r="R45" s="13">
        <v>40534</v>
      </c>
      <c r="S45" s="12"/>
      <c r="T45" s="12"/>
      <c r="U45" s="12" t="s">
        <v>40</v>
      </c>
      <c r="V45" s="12"/>
      <c r="W45" s="12"/>
      <c r="X45" s="14">
        <v>15970681.619999999</v>
      </c>
      <c r="Y45" s="14">
        <v>955013.6799999997</v>
      </c>
      <c r="Z45" s="14">
        <v>-7034139.5700000003</v>
      </c>
      <c r="AA45" s="14">
        <f t="shared" si="3"/>
        <v>9891555.7299999967</v>
      </c>
      <c r="AB45" s="14"/>
      <c r="AC45" s="1"/>
    </row>
    <row r="46" spans="1:29" x14ac:dyDescent="0.2">
      <c r="A46" s="6" t="s">
        <v>260</v>
      </c>
      <c r="B46" s="7">
        <v>35431</v>
      </c>
      <c r="C46" s="8" t="s">
        <v>247</v>
      </c>
      <c r="D46" s="8" t="s">
        <v>82</v>
      </c>
      <c r="E46" s="9" t="s">
        <v>182</v>
      </c>
      <c r="F46" s="8" t="s">
        <v>248</v>
      </c>
      <c r="G46" s="10">
        <v>38</v>
      </c>
      <c r="H46" s="11">
        <v>8</v>
      </c>
      <c r="I46" s="11" t="str">
        <f t="shared" si="0"/>
        <v>388</v>
      </c>
      <c r="J46" s="8"/>
      <c r="K46" s="8" t="s">
        <v>261</v>
      </c>
      <c r="L46" s="8" t="s">
        <v>249</v>
      </c>
      <c r="M46" s="12" t="s">
        <v>250</v>
      </c>
      <c r="N46" s="12" t="s">
        <v>186</v>
      </c>
      <c r="O46" s="12" t="s">
        <v>251</v>
      </c>
      <c r="P46" s="24" t="s">
        <v>252</v>
      </c>
      <c r="Q46" s="13">
        <v>148</v>
      </c>
      <c r="R46" s="13">
        <v>0</v>
      </c>
      <c r="S46" s="12"/>
      <c r="T46" s="12" t="s">
        <v>189</v>
      </c>
      <c r="U46" s="12" t="s">
        <v>40</v>
      </c>
      <c r="V46" s="12"/>
      <c r="W46" s="12"/>
      <c r="X46" s="14">
        <v>7400</v>
      </c>
      <c r="Y46" s="14"/>
      <c r="Z46" s="14"/>
      <c r="AA46" s="14">
        <f t="shared" si="3"/>
        <v>7400</v>
      </c>
      <c r="AB46" s="14"/>
    </row>
    <row r="47" spans="1:29" x14ac:dyDescent="0.2">
      <c r="A47" s="6" t="s">
        <v>262</v>
      </c>
      <c r="B47" s="7">
        <v>35431</v>
      </c>
      <c r="C47" s="8" t="s">
        <v>247</v>
      </c>
      <c r="D47" s="8" t="s">
        <v>82</v>
      </c>
      <c r="E47" s="9" t="s">
        <v>182</v>
      </c>
      <c r="F47" s="8" t="s">
        <v>248</v>
      </c>
      <c r="G47" s="10">
        <v>2589</v>
      </c>
      <c r="H47" s="11">
        <v>1</v>
      </c>
      <c r="I47" s="11" t="str">
        <f t="shared" si="0"/>
        <v>25891</v>
      </c>
      <c r="J47" s="8"/>
      <c r="K47" s="8" t="s">
        <v>261</v>
      </c>
      <c r="L47" s="8" t="s">
        <v>249</v>
      </c>
      <c r="M47" s="12" t="s">
        <v>250</v>
      </c>
      <c r="N47" s="12" t="s">
        <v>186</v>
      </c>
      <c r="O47" s="12" t="s">
        <v>251</v>
      </c>
      <c r="P47" s="24" t="s">
        <v>252</v>
      </c>
      <c r="Q47" s="13">
        <v>41</v>
      </c>
      <c r="R47" s="13">
        <v>0</v>
      </c>
      <c r="S47" s="12"/>
      <c r="T47" s="12" t="s">
        <v>189</v>
      </c>
      <c r="U47" s="12" t="s">
        <v>40</v>
      </c>
      <c r="V47" s="12"/>
      <c r="W47" s="12"/>
      <c r="X47" s="14">
        <v>2050</v>
      </c>
      <c r="Y47" s="14"/>
      <c r="Z47" s="14"/>
      <c r="AA47" s="14">
        <f t="shared" si="3"/>
        <v>2050</v>
      </c>
      <c r="AB47" s="14"/>
    </row>
    <row r="48" spans="1:29" x14ac:dyDescent="0.2">
      <c r="A48" s="6" t="s">
        <v>263</v>
      </c>
      <c r="B48" s="7">
        <v>35431</v>
      </c>
      <c r="C48" s="8" t="s">
        <v>247</v>
      </c>
      <c r="D48" s="8" t="s">
        <v>82</v>
      </c>
      <c r="E48" s="9" t="s">
        <v>182</v>
      </c>
      <c r="F48" s="8" t="s">
        <v>248</v>
      </c>
      <c r="G48" s="10">
        <v>2589</v>
      </c>
      <c r="H48" s="11">
        <v>2</v>
      </c>
      <c r="I48" s="11" t="str">
        <f t="shared" si="0"/>
        <v>25892</v>
      </c>
      <c r="J48" s="8"/>
      <c r="K48" s="8" t="s">
        <v>261</v>
      </c>
      <c r="L48" s="8" t="s">
        <v>249</v>
      </c>
      <c r="M48" s="12" t="s">
        <v>250</v>
      </c>
      <c r="N48" s="12" t="s">
        <v>186</v>
      </c>
      <c r="O48" s="12" t="s">
        <v>251</v>
      </c>
      <c r="P48" s="24" t="s">
        <v>252</v>
      </c>
      <c r="Q48" s="13">
        <v>77</v>
      </c>
      <c r="R48" s="13">
        <v>0</v>
      </c>
      <c r="S48" s="12"/>
      <c r="T48" s="12"/>
      <c r="U48" s="12" t="s">
        <v>40</v>
      </c>
      <c r="V48" s="12"/>
      <c r="W48" s="12"/>
      <c r="X48" s="14">
        <v>3850</v>
      </c>
      <c r="Y48" s="14"/>
      <c r="Z48" s="14"/>
      <c r="AA48" s="14">
        <f t="shared" si="3"/>
        <v>3850</v>
      </c>
      <c r="AB48" s="14"/>
    </row>
    <row r="49" spans="1:28" x14ac:dyDescent="0.2">
      <c r="A49" s="6" t="s">
        <v>264</v>
      </c>
      <c r="B49" s="7">
        <v>35431</v>
      </c>
      <c r="C49" s="8" t="s">
        <v>265</v>
      </c>
      <c r="D49" s="8" t="s">
        <v>82</v>
      </c>
      <c r="E49" s="9" t="s">
        <v>182</v>
      </c>
      <c r="F49" s="8" t="s">
        <v>248</v>
      </c>
      <c r="G49" s="10">
        <v>23</v>
      </c>
      <c r="H49" s="11">
        <v>1</v>
      </c>
      <c r="I49" s="11" t="str">
        <f t="shared" si="0"/>
        <v>231</v>
      </c>
      <c r="J49" s="8"/>
      <c r="K49" s="8" t="s">
        <v>85</v>
      </c>
      <c r="L49" s="8" t="s">
        <v>266</v>
      </c>
      <c r="M49" s="12" t="s">
        <v>250</v>
      </c>
      <c r="N49" s="12" t="s">
        <v>186</v>
      </c>
      <c r="O49" s="12" t="s">
        <v>251</v>
      </c>
      <c r="P49" s="24" t="s">
        <v>267</v>
      </c>
      <c r="Q49" s="13">
        <v>1716</v>
      </c>
      <c r="R49" s="13">
        <v>0</v>
      </c>
      <c r="S49" s="12"/>
      <c r="T49" s="12" t="s">
        <v>189</v>
      </c>
      <c r="U49" s="12" t="s">
        <v>40</v>
      </c>
      <c r="V49" s="12"/>
      <c r="W49" s="12"/>
      <c r="X49" s="14">
        <v>76900</v>
      </c>
      <c r="Y49" s="14"/>
      <c r="Z49" s="14"/>
      <c r="AA49" s="14">
        <f t="shared" si="3"/>
        <v>76900</v>
      </c>
      <c r="AB49" s="14"/>
    </row>
    <row r="50" spans="1:28" x14ac:dyDescent="0.2">
      <c r="A50" s="6" t="s">
        <v>268</v>
      </c>
      <c r="B50" s="7">
        <v>35431</v>
      </c>
      <c r="C50" s="8" t="s">
        <v>269</v>
      </c>
      <c r="D50" s="8" t="s">
        <v>29</v>
      </c>
      <c r="E50" s="9" t="s">
        <v>43</v>
      </c>
      <c r="F50" s="8" t="s">
        <v>270</v>
      </c>
      <c r="G50" s="10">
        <v>21</v>
      </c>
      <c r="H50" s="11">
        <v>0</v>
      </c>
      <c r="I50" s="11" t="str">
        <f t="shared" si="0"/>
        <v>210</v>
      </c>
      <c r="J50" s="8"/>
      <c r="K50" s="8" t="s">
        <v>33</v>
      </c>
      <c r="L50" s="8" t="s">
        <v>271</v>
      </c>
      <c r="M50" s="12" t="s">
        <v>272</v>
      </c>
      <c r="N50" s="12" t="s">
        <v>46</v>
      </c>
      <c r="O50" s="12" t="s">
        <v>273</v>
      </c>
      <c r="P50" s="12" t="s">
        <v>274</v>
      </c>
      <c r="Q50" s="13">
        <v>122</v>
      </c>
      <c r="R50" s="13">
        <v>1013</v>
      </c>
      <c r="S50" s="12"/>
      <c r="T50" s="12" t="s">
        <v>275</v>
      </c>
      <c r="U50" s="12" t="s">
        <v>40</v>
      </c>
      <c r="V50" s="12"/>
      <c r="W50" s="12"/>
      <c r="X50" s="14">
        <v>42353.82</v>
      </c>
      <c r="Y50" s="14"/>
      <c r="Z50" s="14">
        <v>-18276.560000000001</v>
      </c>
      <c r="AA50" s="14">
        <f t="shared" si="1"/>
        <v>24077.26</v>
      </c>
      <c r="AB50" s="14"/>
    </row>
    <row r="51" spans="1:28" x14ac:dyDescent="0.2">
      <c r="A51" s="6" t="s">
        <v>276</v>
      </c>
      <c r="B51" s="7">
        <v>35431</v>
      </c>
      <c r="C51" s="8" t="s">
        <v>269</v>
      </c>
      <c r="D51" s="8" t="s">
        <v>29</v>
      </c>
      <c r="E51" s="9" t="s">
        <v>43</v>
      </c>
      <c r="F51" s="8" t="s">
        <v>270</v>
      </c>
      <c r="G51" s="10">
        <v>22</v>
      </c>
      <c r="H51" s="11">
        <v>1</v>
      </c>
      <c r="I51" s="11" t="str">
        <f t="shared" si="0"/>
        <v>221</v>
      </c>
      <c r="J51" s="8"/>
      <c r="K51" s="8" t="s">
        <v>33</v>
      </c>
      <c r="L51" s="8" t="s">
        <v>277</v>
      </c>
      <c r="M51" s="12" t="s">
        <v>272</v>
      </c>
      <c r="N51" s="12" t="s">
        <v>46</v>
      </c>
      <c r="O51" s="12" t="s">
        <v>273</v>
      </c>
      <c r="P51" s="12" t="s">
        <v>274</v>
      </c>
      <c r="Q51" s="13">
        <v>220</v>
      </c>
      <c r="R51" s="13">
        <v>2922</v>
      </c>
      <c r="S51" s="12"/>
      <c r="T51" s="12" t="s">
        <v>275</v>
      </c>
      <c r="U51" s="12" t="s">
        <v>40</v>
      </c>
      <c r="V51" s="12"/>
      <c r="W51" s="12"/>
      <c r="X51" s="14">
        <v>1206636.05</v>
      </c>
      <c r="Y51" s="14">
        <v>233756.92999999993</v>
      </c>
      <c r="Z51" s="14">
        <v>-403979.33</v>
      </c>
      <c r="AA51" s="14">
        <f t="shared" si="1"/>
        <v>1036413.6499999999</v>
      </c>
      <c r="AB51" s="14"/>
    </row>
    <row r="52" spans="1:28" x14ac:dyDescent="0.2">
      <c r="A52" s="6" t="s">
        <v>278</v>
      </c>
      <c r="B52" s="7">
        <v>35431</v>
      </c>
      <c r="C52" s="8" t="s">
        <v>269</v>
      </c>
      <c r="D52" s="8" t="s">
        <v>29</v>
      </c>
      <c r="E52" s="9" t="s">
        <v>43</v>
      </c>
      <c r="F52" s="8" t="s">
        <v>270</v>
      </c>
      <c r="G52" s="10">
        <v>226</v>
      </c>
      <c r="H52" s="11">
        <v>0</v>
      </c>
      <c r="I52" s="11" t="str">
        <f t="shared" si="0"/>
        <v>2260</v>
      </c>
      <c r="J52" s="8"/>
      <c r="K52" s="8" t="s">
        <v>33</v>
      </c>
      <c r="L52" s="8" t="s">
        <v>279</v>
      </c>
      <c r="M52" s="12" t="s">
        <v>272</v>
      </c>
      <c r="N52" s="12" t="s">
        <v>46</v>
      </c>
      <c r="O52" s="12" t="s">
        <v>273</v>
      </c>
      <c r="P52" s="12" t="s">
        <v>280</v>
      </c>
      <c r="Q52" s="13">
        <v>10158</v>
      </c>
      <c r="R52" s="13">
        <v>105061</v>
      </c>
      <c r="S52" s="12"/>
      <c r="T52" s="12" t="s">
        <v>275</v>
      </c>
      <c r="U52" s="12" t="s">
        <v>40</v>
      </c>
      <c r="V52" s="12"/>
      <c r="W52" s="12"/>
      <c r="X52" s="14">
        <v>43439480.68</v>
      </c>
      <c r="Y52" s="14">
        <f>8102006.33+13220784.5</f>
        <v>21322790.829999998</v>
      </c>
      <c r="Z52" s="14">
        <v>-16357616.859999999</v>
      </c>
      <c r="AA52" s="14">
        <f t="shared" si="1"/>
        <v>48404654.649999999</v>
      </c>
      <c r="AB52" s="14"/>
    </row>
    <row r="53" spans="1:28" x14ac:dyDescent="0.2">
      <c r="A53" s="6" t="s">
        <v>281</v>
      </c>
      <c r="B53" s="7">
        <v>35431</v>
      </c>
      <c r="C53" s="8" t="s">
        <v>269</v>
      </c>
      <c r="D53" s="8" t="s">
        <v>82</v>
      </c>
      <c r="E53" s="9" t="s">
        <v>43</v>
      </c>
      <c r="F53" s="8" t="s">
        <v>270</v>
      </c>
      <c r="G53" s="10">
        <v>64</v>
      </c>
      <c r="H53" s="11">
        <v>24</v>
      </c>
      <c r="I53" s="11" t="str">
        <f t="shared" si="0"/>
        <v>6424</v>
      </c>
      <c r="J53" s="8"/>
      <c r="K53" s="8" t="s">
        <v>85</v>
      </c>
      <c r="L53" s="8" t="s">
        <v>282</v>
      </c>
      <c r="M53" s="12" t="s">
        <v>272</v>
      </c>
      <c r="N53" s="12" t="s">
        <v>46</v>
      </c>
      <c r="O53" s="12" t="s">
        <v>273</v>
      </c>
      <c r="P53" s="12" t="s">
        <v>280</v>
      </c>
      <c r="Q53" s="13">
        <v>3400</v>
      </c>
      <c r="R53" s="13">
        <v>0</v>
      </c>
      <c r="S53" s="12"/>
      <c r="T53" s="12" t="s">
        <v>275</v>
      </c>
      <c r="U53" s="12" t="s">
        <v>40</v>
      </c>
      <c r="V53" s="12"/>
      <c r="W53" s="12"/>
      <c r="X53" s="14">
        <v>550550</v>
      </c>
      <c r="Y53" s="14"/>
      <c r="Z53" s="14"/>
      <c r="AA53" s="14">
        <f t="shared" si="1"/>
        <v>550550</v>
      </c>
      <c r="AB53" s="14"/>
    </row>
    <row r="54" spans="1:28" x14ac:dyDescent="0.2">
      <c r="A54" s="6" t="s">
        <v>283</v>
      </c>
      <c r="B54" s="7">
        <v>35431</v>
      </c>
      <c r="C54" s="8" t="s">
        <v>269</v>
      </c>
      <c r="D54" s="8" t="s">
        <v>82</v>
      </c>
      <c r="E54" s="9" t="s">
        <v>43</v>
      </c>
      <c r="F54" s="8" t="s">
        <v>270</v>
      </c>
      <c r="G54" s="10">
        <v>1384</v>
      </c>
      <c r="H54" s="11">
        <v>3</v>
      </c>
      <c r="I54" s="11" t="str">
        <f t="shared" si="0"/>
        <v>13843</v>
      </c>
      <c r="J54" s="8"/>
      <c r="K54" s="8" t="s">
        <v>85</v>
      </c>
      <c r="L54" s="8" t="s">
        <v>284</v>
      </c>
      <c r="M54" s="12" t="s">
        <v>272</v>
      </c>
      <c r="N54" s="12" t="s">
        <v>46</v>
      </c>
      <c r="O54" s="12" t="s">
        <v>273</v>
      </c>
      <c r="P54" s="12" t="s">
        <v>285</v>
      </c>
      <c r="Q54" s="13">
        <v>967</v>
      </c>
      <c r="R54" s="13">
        <v>0</v>
      </c>
      <c r="S54" s="12"/>
      <c r="T54" s="12" t="s">
        <v>275</v>
      </c>
      <c r="U54" s="12" t="s">
        <v>40</v>
      </c>
      <c r="V54" s="12"/>
      <c r="W54" s="12"/>
      <c r="X54" s="14">
        <v>193759.85</v>
      </c>
      <c r="Y54" s="26"/>
      <c r="Z54" s="14"/>
      <c r="AA54" s="14">
        <f t="shared" si="1"/>
        <v>193759.85</v>
      </c>
      <c r="AB54" s="14"/>
    </row>
    <row r="55" spans="1:28" x14ac:dyDescent="0.2">
      <c r="A55" s="6" t="s">
        <v>286</v>
      </c>
      <c r="B55" s="7">
        <v>35431</v>
      </c>
      <c r="C55" s="8" t="s">
        <v>287</v>
      </c>
      <c r="D55" s="8" t="s">
        <v>29</v>
      </c>
      <c r="E55" s="9" t="s">
        <v>54</v>
      </c>
      <c r="F55" s="8" t="s">
        <v>288</v>
      </c>
      <c r="G55" s="10">
        <v>560</v>
      </c>
      <c r="H55" s="11">
        <v>0</v>
      </c>
      <c r="I55" s="11" t="str">
        <f t="shared" si="0"/>
        <v>5600</v>
      </c>
      <c r="J55" s="8"/>
      <c r="K55" s="8" t="s">
        <v>33</v>
      </c>
      <c r="L55" s="8" t="s">
        <v>289</v>
      </c>
      <c r="M55" s="12" t="s">
        <v>290</v>
      </c>
      <c r="N55" s="12" t="s">
        <v>58</v>
      </c>
      <c r="O55" s="12" t="s">
        <v>291</v>
      </c>
      <c r="P55" s="12" t="s">
        <v>292</v>
      </c>
      <c r="Q55" s="13">
        <v>31064</v>
      </c>
      <c r="R55" s="13">
        <v>104121</v>
      </c>
      <c r="S55" s="12"/>
      <c r="T55" s="12" t="s">
        <v>61</v>
      </c>
      <c r="U55" s="12" t="s">
        <v>40</v>
      </c>
      <c r="V55" s="12"/>
      <c r="W55" s="12"/>
      <c r="X55" s="14">
        <v>27005673.379999999</v>
      </c>
      <c r="Y55" s="14">
        <f>3080471.3+45363.49+50000+17255.4+25554.86</f>
        <v>3218645.05</v>
      </c>
      <c r="Z55" s="14">
        <v>-9150025.6799999997</v>
      </c>
      <c r="AA55" s="14">
        <f>SUM(X55:Z55)</f>
        <v>21074292.75</v>
      </c>
      <c r="AB55" s="14"/>
    </row>
    <row r="56" spans="1:28" x14ac:dyDescent="0.2">
      <c r="A56" s="6" t="s">
        <v>293</v>
      </c>
      <c r="B56" s="7">
        <v>35713</v>
      </c>
      <c r="C56" s="8" t="s">
        <v>294</v>
      </c>
      <c r="D56" s="8" t="s">
        <v>29</v>
      </c>
      <c r="E56" s="9" t="s">
        <v>43</v>
      </c>
      <c r="F56" s="8" t="s">
        <v>270</v>
      </c>
      <c r="G56" s="10">
        <v>634</v>
      </c>
      <c r="H56" s="11">
        <v>0</v>
      </c>
      <c r="I56" s="11" t="str">
        <f t="shared" si="0"/>
        <v>6340</v>
      </c>
      <c r="J56" s="8"/>
      <c r="K56" s="8" t="s">
        <v>33</v>
      </c>
      <c r="L56" s="8" t="s">
        <v>295</v>
      </c>
      <c r="M56" s="12" t="s">
        <v>296</v>
      </c>
      <c r="N56" s="12" t="s">
        <v>46</v>
      </c>
      <c r="O56" s="12" t="s">
        <v>273</v>
      </c>
      <c r="P56" s="12" t="s">
        <v>297</v>
      </c>
      <c r="Q56" s="13">
        <v>1396</v>
      </c>
      <c r="R56" s="13">
        <v>3463</v>
      </c>
      <c r="S56" s="12"/>
      <c r="T56" s="12" t="s">
        <v>298</v>
      </c>
      <c r="U56" s="12" t="s">
        <v>40</v>
      </c>
      <c r="V56" s="12"/>
      <c r="W56" s="12"/>
      <c r="X56" s="14">
        <v>2988106</v>
      </c>
      <c r="Y56" s="14"/>
      <c r="Z56" s="14">
        <v>-1320742.8400000001</v>
      </c>
      <c r="AA56" s="14">
        <f t="shared" si="1"/>
        <v>1667363.16</v>
      </c>
      <c r="AB56" s="14"/>
    </row>
    <row r="57" spans="1:28" x14ac:dyDescent="0.2">
      <c r="A57" s="6" t="s">
        <v>62</v>
      </c>
      <c r="B57" s="7">
        <v>35903</v>
      </c>
      <c r="C57" s="8" t="s">
        <v>299</v>
      </c>
      <c r="D57" s="8" t="s">
        <v>29</v>
      </c>
      <c r="E57" s="9" t="s">
        <v>30</v>
      </c>
      <c r="F57" s="8" t="s">
        <v>300</v>
      </c>
      <c r="G57" s="10">
        <v>1280</v>
      </c>
      <c r="H57" s="11">
        <v>0</v>
      </c>
      <c r="I57" s="11" t="str">
        <f t="shared" si="0"/>
        <v>12800</v>
      </c>
      <c r="J57" s="8"/>
      <c r="K57" s="8" t="s">
        <v>33</v>
      </c>
      <c r="L57" s="8" t="s">
        <v>301</v>
      </c>
      <c r="M57" s="12" t="s">
        <v>302</v>
      </c>
      <c r="N57" s="27" t="s">
        <v>303</v>
      </c>
      <c r="O57" s="12" t="s">
        <v>37</v>
      </c>
      <c r="P57" s="12" t="s">
        <v>304</v>
      </c>
      <c r="Q57" s="13">
        <v>831</v>
      </c>
      <c r="R57" s="13">
        <v>2233</v>
      </c>
      <c r="S57" s="12"/>
      <c r="T57" s="12" t="s">
        <v>305</v>
      </c>
      <c r="U57" s="12" t="s">
        <v>40</v>
      </c>
      <c r="V57" s="12" t="s">
        <v>36</v>
      </c>
      <c r="W57" s="12"/>
      <c r="X57" s="14">
        <v>4383267.7300000004</v>
      </c>
      <c r="Y57" s="14"/>
      <c r="Z57" s="14">
        <v>-1797794.29</v>
      </c>
      <c r="AA57" s="14">
        <v>937860</v>
      </c>
      <c r="AB57" s="14"/>
    </row>
    <row r="58" spans="1:28" x14ac:dyDescent="0.2">
      <c r="A58" s="6" t="s">
        <v>307</v>
      </c>
      <c r="B58" s="7">
        <v>35942</v>
      </c>
      <c r="C58" s="8" t="s">
        <v>308</v>
      </c>
      <c r="D58" s="8" t="s">
        <v>29</v>
      </c>
      <c r="E58" s="9" t="s">
        <v>30</v>
      </c>
      <c r="F58" s="8" t="s">
        <v>31</v>
      </c>
      <c r="G58" s="10">
        <v>4464</v>
      </c>
      <c r="H58" s="11">
        <v>0</v>
      </c>
      <c r="I58" s="11" t="str">
        <f t="shared" si="0"/>
        <v>44640</v>
      </c>
      <c r="J58" s="8"/>
      <c r="K58" s="8" t="s">
        <v>33</v>
      </c>
      <c r="L58" s="8" t="s">
        <v>309</v>
      </c>
      <c r="M58" s="12" t="s">
        <v>101</v>
      </c>
      <c r="N58" s="12" t="s">
        <v>36</v>
      </c>
      <c r="O58" s="12" t="s">
        <v>37</v>
      </c>
      <c r="P58" s="12" t="s">
        <v>310</v>
      </c>
      <c r="Q58" s="13">
        <v>301</v>
      </c>
      <c r="R58" s="13">
        <v>802</v>
      </c>
      <c r="S58" s="12"/>
      <c r="T58" s="12" t="s">
        <v>311</v>
      </c>
      <c r="U58" s="12" t="s">
        <v>40</v>
      </c>
      <c r="V58" s="12"/>
      <c r="W58" s="12"/>
      <c r="X58" s="14">
        <v>8254588.71</v>
      </c>
      <c r="Y58" s="14"/>
      <c r="Z58" s="14">
        <v>-3598917.91</v>
      </c>
      <c r="AA58" s="14">
        <v>280700</v>
      </c>
      <c r="AB58" s="14"/>
    </row>
    <row r="59" spans="1:28" x14ac:dyDescent="0.2">
      <c r="A59" s="6" t="s">
        <v>312</v>
      </c>
      <c r="B59" s="7">
        <v>36178</v>
      </c>
      <c r="C59" s="8" t="s">
        <v>313</v>
      </c>
      <c r="D59" s="8" t="s">
        <v>29</v>
      </c>
      <c r="E59" s="9" t="s">
        <v>30</v>
      </c>
      <c r="F59" s="8" t="s">
        <v>31</v>
      </c>
      <c r="G59" s="10">
        <v>4370</v>
      </c>
      <c r="H59" s="11">
        <v>0</v>
      </c>
      <c r="I59" s="11" t="str">
        <f t="shared" si="0"/>
        <v>43700</v>
      </c>
      <c r="J59" s="8"/>
      <c r="K59" s="8" t="s">
        <v>33</v>
      </c>
      <c r="L59" s="8" t="s">
        <v>314</v>
      </c>
      <c r="M59" s="12" t="s">
        <v>315</v>
      </c>
      <c r="N59" s="12" t="s">
        <v>36</v>
      </c>
      <c r="O59" s="12" t="s">
        <v>37</v>
      </c>
      <c r="P59" s="12" t="s">
        <v>316</v>
      </c>
      <c r="Q59" s="13">
        <v>2592</v>
      </c>
      <c r="R59" s="13">
        <v>8001</v>
      </c>
      <c r="S59" s="12"/>
      <c r="T59" s="12" t="s">
        <v>317</v>
      </c>
      <c r="U59" s="12" t="s">
        <v>40</v>
      </c>
      <c r="V59" s="12" t="s">
        <v>142</v>
      </c>
      <c r="W59" s="21">
        <v>0.38</v>
      </c>
      <c r="X59" s="14">
        <v>3742635.92</v>
      </c>
      <c r="Y59" s="14"/>
      <c r="Z59" s="14">
        <v>-1447722.19</v>
      </c>
      <c r="AA59" s="14">
        <f t="shared" si="1"/>
        <v>2294913.73</v>
      </c>
      <c r="AB59" s="14">
        <v>1444980.6</v>
      </c>
    </row>
    <row r="60" spans="1:28" x14ac:dyDescent="0.2">
      <c r="A60" s="6" t="s">
        <v>318</v>
      </c>
      <c r="B60" s="7">
        <v>36249</v>
      </c>
      <c r="C60" s="8" t="s">
        <v>319</v>
      </c>
      <c r="D60" s="8" t="s">
        <v>29</v>
      </c>
      <c r="E60" s="9" t="s">
        <v>30</v>
      </c>
      <c r="F60" s="8" t="s">
        <v>31</v>
      </c>
      <c r="G60" s="10">
        <v>4176</v>
      </c>
      <c r="H60" s="11">
        <v>0</v>
      </c>
      <c r="I60" s="11" t="str">
        <f t="shared" si="0"/>
        <v>41760</v>
      </c>
      <c r="J60" s="8" t="s">
        <v>320</v>
      </c>
      <c r="K60" s="8" t="s">
        <v>33</v>
      </c>
      <c r="L60" s="8" t="s">
        <v>321</v>
      </c>
      <c r="M60" s="12" t="s">
        <v>322</v>
      </c>
      <c r="N60" s="12" t="s">
        <v>36</v>
      </c>
      <c r="O60" s="12" t="s">
        <v>37</v>
      </c>
      <c r="P60" s="12" t="s">
        <v>133</v>
      </c>
      <c r="Q60" s="13">
        <v>734</v>
      </c>
      <c r="R60" s="13">
        <v>2292</v>
      </c>
      <c r="S60" s="12"/>
      <c r="T60" s="12" t="s">
        <v>323</v>
      </c>
      <c r="U60" s="12" t="s">
        <v>40</v>
      </c>
      <c r="V60" s="12"/>
      <c r="W60" s="12"/>
      <c r="X60" s="14">
        <v>9148478.1899999995</v>
      </c>
      <c r="Y60" s="14"/>
      <c r="Z60" s="14">
        <v>-5186853.8899999997</v>
      </c>
      <c r="AA60" s="14">
        <v>721980</v>
      </c>
      <c r="AB60" s="14"/>
    </row>
    <row r="61" spans="1:28" x14ac:dyDescent="0.2">
      <c r="A61" s="6" t="s">
        <v>324</v>
      </c>
      <c r="B61" s="7">
        <v>36297</v>
      </c>
      <c r="C61" s="8" t="s">
        <v>90</v>
      </c>
      <c r="D61" s="8" t="s">
        <v>29</v>
      </c>
      <c r="E61" s="9" t="s">
        <v>30</v>
      </c>
      <c r="F61" s="8" t="s">
        <v>91</v>
      </c>
      <c r="G61" s="10">
        <v>420</v>
      </c>
      <c r="H61" s="11">
        <v>0</v>
      </c>
      <c r="I61" s="11" t="str">
        <f t="shared" si="0"/>
        <v>4200</v>
      </c>
      <c r="J61" s="8"/>
      <c r="K61" s="8" t="s">
        <v>33</v>
      </c>
      <c r="L61" s="8" t="s">
        <v>92</v>
      </c>
      <c r="M61" s="12" t="s">
        <v>93</v>
      </c>
      <c r="N61" s="12" t="s">
        <v>36</v>
      </c>
      <c r="O61" s="12" t="s">
        <v>37</v>
      </c>
      <c r="P61" s="12" t="s">
        <v>325</v>
      </c>
      <c r="Q61" s="13">
        <v>297</v>
      </c>
      <c r="R61" s="13">
        <v>1570</v>
      </c>
      <c r="S61" s="12"/>
      <c r="T61" s="12" t="s">
        <v>326</v>
      </c>
      <c r="U61" s="12" t="s">
        <v>40</v>
      </c>
      <c r="V61" s="12"/>
      <c r="W61" s="12"/>
      <c r="X61" s="14">
        <v>85250</v>
      </c>
      <c r="Y61" s="14"/>
      <c r="Z61" s="14">
        <v>-28303.200000000001</v>
      </c>
      <c r="AA61" s="14">
        <f t="shared" si="1"/>
        <v>56946.8</v>
      </c>
      <c r="AB61" s="14"/>
    </row>
    <row r="62" spans="1:28" x14ac:dyDescent="0.2">
      <c r="A62" s="6" t="s">
        <v>327</v>
      </c>
      <c r="B62" s="7">
        <v>36419</v>
      </c>
      <c r="C62" s="8" t="s">
        <v>53</v>
      </c>
      <c r="D62" s="8" t="s">
        <v>29</v>
      </c>
      <c r="E62" s="9" t="s">
        <v>54</v>
      </c>
      <c r="F62" s="8" t="s">
        <v>55</v>
      </c>
      <c r="G62" s="10">
        <v>343</v>
      </c>
      <c r="H62" s="11">
        <v>0</v>
      </c>
      <c r="I62" s="11" t="str">
        <f t="shared" si="0"/>
        <v>3430</v>
      </c>
      <c r="J62" s="8"/>
      <c r="K62" s="8" t="s">
        <v>33</v>
      </c>
      <c r="L62" s="8" t="s">
        <v>179</v>
      </c>
      <c r="M62" s="12" t="s">
        <v>57</v>
      </c>
      <c r="N62" s="12" t="s">
        <v>58</v>
      </c>
      <c r="O62" s="12" t="s">
        <v>59</v>
      </c>
      <c r="P62" s="12" t="s">
        <v>60</v>
      </c>
      <c r="Q62" s="13">
        <v>8985</v>
      </c>
      <c r="R62" s="13">
        <v>24380</v>
      </c>
      <c r="S62" s="12"/>
      <c r="T62" s="12" t="s">
        <v>61</v>
      </c>
      <c r="U62" s="12" t="s">
        <v>40</v>
      </c>
      <c r="V62" s="12"/>
      <c r="W62" s="12"/>
      <c r="X62" s="14">
        <v>10714716.66</v>
      </c>
      <c r="Y62" s="14">
        <v>376252.5</v>
      </c>
      <c r="Z62" s="14">
        <v>-4554576.38</v>
      </c>
      <c r="AA62" s="14">
        <f>SUM(X62:Z62)</f>
        <v>6536392.7800000003</v>
      </c>
      <c r="AB62" s="14"/>
    </row>
    <row r="63" spans="1:28" x14ac:dyDescent="0.2">
      <c r="A63" s="6" t="s">
        <v>328</v>
      </c>
      <c r="B63" s="7">
        <v>36419</v>
      </c>
      <c r="C63" s="8" t="s">
        <v>53</v>
      </c>
      <c r="D63" s="8" t="s">
        <v>29</v>
      </c>
      <c r="E63" s="9" t="s">
        <v>54</v>
      </c>
      <c r="F63" s="8" t="s">
        <v>55</v>
      </c>
      <c r="G63" s="10">
        <v>344</v>
      </c>
      <c r="H63" s="11">
        <v>0</v>
      </c>
      <c r="I63" s="11" t="str">
        <f t="shared" si="0"/>
        <v>3440</v>
      </c>
      <c r="J63" s="8"/>
      <c r="K63" s="8" t="s">
        <v>33</v>
      </c>
      <c r="L63" s="8" t="s">
        <v>179</v>
      </c>
      <c r="M63" s="12" t="s">
        <v>57</v>
      </c>
      <c r="N63" s="12" t="s">
        <v>166</v>
      </c>
      <c r="O63" s="12" t="s">
        <v>59</v>
      </c>
      <c r="P63" s="12" t="s">
        <v>60</v>
      </c>
      <c r="Q63" s="13">
        <v>4063</v>
      </c>
      <c r="R63" s="13">
        <v>19654</v>
      </c>
      <c r="S63" s="12"/>
      <c r="T63" s="12" t="s">
        <v>61</v>
      </c>
      <c r="U63" s="12" t="s">
        <v>40</v>
      </c>
      <c r="V63" s="12"/>
      <c r="W63" s="12"/>
      <c r="X63" s="14">
        <v>1545100</v>
      </c>
      <c r="Y63" s="14">
        <v>73670.210000000006</v>
      </c>
      <c r="Z63" s="14">
        <v>-655061.02</v>
      </c>
      <c r="AA63" s="14">
        <f>SUM(X63:Z63)</f>
        <v>963709.19</v>
      </c>
      <c r="AB63" s="14"/>
    </row>
    <row r="64" spans="1:28" x14ac:dyDescent="0.2">
      <c r="A64" s="6" t="s">
        <v>329</v>
      </c>
      <c r="B64" s="7">
        <v>36711</v>
      </c>
      <c r="C64" s="8" t="s">
        <v>330</v>
      </c>
      <c r="D64" s="8" t="s">
        <v>29</v>
      </c>
      <c r="E64" s="9" t="s">
        <v>30</v>
      </c>
      <c r="F64" s="8" t="s">
        <v>331</v>
      </c>
      <c r="G64" s="10">
        <v>2068</v>
      </c>
      <c r="H64" s="11">
        <v>0</v>
      </c>
      <c r="I64" s="11" t="str">
        <f t="shared" si="0"/>
        <v>20680</v>
      </c>
      <c r="J64" s="8"/>
      <c r="K64" s="8" t="s">
        <v>33</v>
      </c>
      <c r="L64" s="8" t="s">
        <v>332</v>
      </c>
      <c r="M64" s="12" t="s">
        <v>333</v>
      </c>
      <c r="N64" s="12" t="s">
        <v>203</v>
      </c>
      <c r="O64" s="12" t="s">
        <v>37</v>
      </c>
      <c r="P64" s="12" t="s">
        <v>334</v>
      </c>
      <c r="Q64" s="13">
        <v>800</v>
      </c>
      <c r="R64" s="13">
        <v>2192</v>
      </c>
      <c r="S64" s="12"/>
      <c r="T64" s="12" t="s">
        <v>335</v>
      </c>
      <c r="U64" s="12" t="s">
        <v>40</v>
      </c>
      <c r="V64" s="12" t="s">
        <v>36</v>
      </c>
      <c r="W64" s="12"/>
      <c r="X64" s="14">
        <v>2015647.43</v>
      </c>
      <c r="Y64" s="14"/>
      <c r="Z64" s="14">
        <v>-806448.60000000009</v>
      </c>
      <c r="AA64" s="14">
        <f t="shared" ref="AA64:AA96" si="4">SUM(X64:Z64)</f>
        <v>1209198.8299999998</v>
      </c>
      <c r="AB64" s="14"/>
    </row>
    <row r="65" spans="1:28" x14ac:dyDescent="0.2">
      <c r="A65" s="6" t="s">
        <v>337</v>
      </c>
      <c r="B65" s="7">
        <v>41640</v>
      </c>
      <c r="C65" s="8" t="s">
        <v>338</v>
      </c>
      <c r="D65" s="8" t="s">
        <v>29</v>
      </c>
      <c r="E65" s="9" t="s">
        <v>182</v>
      </c>
      <c r="F65" s="8" t="s">
        <v>339</v>
      </c>
      <c r="G65" s="10">
        <v>1061</v>
      </c>
      <c r="H65" s="11">
        <v>0</v>
      </c>
      <c r="I65" s="11" t="str">
        <f t="shared" si="0"/>
        <v>10610</v>
      </c>
      <c r="J65" s="8"/>
      <c r="K65" s="8" t="s">
        <v>33</v>
      </c>
      <c r="L65" s="8" t="s">
        <v>340</v>
      </c>
      <c r="M65" s="12" t="s">
        <v>341</v>
      </c>
      <c r="N65" s="12" t="s">
        <v>186</v>
      </c>
      <c r="O65" s="12" t="s">
        <v>187</v>
      </c>
      <c r="P65" s="24" t="s">
        <v>342</v>
      </c>
      <c r="Q65" s="13">
        <v>1995</v>
      </c>
      <c r="R65" s="13">
        <v>9208</v>
      </c>
      <c r="S65" s="12"/>
      <c r="T65" s="12" t="s">
        <v>343</v>
      </c>
      <c r="U65" s="12" t="s">
        <v>40</v>
      </c>
      <c r="V65" s="12"/>
      <c r="W65" s="12"/>
      <c r="X65" s="14">
        <v>4902200</v>
      </c>
      <c r="Y65" s="14">
        <v>234993.33</v>
      </c>
      <c r="Z65" s="14">
        <v>-2172678.9300000002</v>
      </c>
      <c r="AA65" s="14">
        <f>SUM(X65:Z65)</f>
        <v>2964514.4</v>
      </c>
      <c r="AB65" s="14">
        <f>1730880+0.4*Y65</f>
        <v>1824877.3319999999</v>
      </c>
    </row>
    <row r="66" spans="1:28" x14ac:dyDescent="0.2">
      <c r="A66" s="6" t="s">
        <v>344</v>
      </c>
      <c r="B66" s="7">
        <v>37176</v>
      </c>
      <c r="C66" s="8" t="s">
        <v>345</v>
      </c>
      <c r="D66" s="8" t="s">
        <v>29</v>
      </c>
      <c r="E66" s="9" t="s">
        <v>43</v>
      </c>
      <c r="F66" s="8" t="s">
        <v>73</v>
      </c>
      <c r="G66" s="10">
        <v>3836</v>
      </c>
      <c r="H66" s="11">
        <v>0</v>
      </c>
      <c r="I66" s="11" t="str">
        <f t="shared" si="0"/>
        <v>38360</v>
      </c>
      <c r="J66" s="8"/>
      <c r="K66" s="8" t="s">
        <v>33</v>
      </c>
      <c r="L66" s="8" t="s">
        <v>346</v>
      </c>
      <c r="M66" s="12" t="s">
        <v>347</v>
      </c>
      <c r="N66" s="12" t="s">
        <v>46</v>
      </c>
      <c r="O66" s="12" t="s">
        <v>47</v>
      </c>
      <c r="P66" s="24" t="s">
        <v>348</v>
      </c>
      <c r="Q66" s="13">
        <v>10679</v>
      </c>
      <c r="R66" s="13">
        <v>8614</v>
      </c>
      <c r="S66" s="12"/>
      <c r="T66" s="12" t="s">
        <v>349</v>
      </c>
      <c r="U66" s="12" t="s">
        <v>40</v>
      </c>
      <c r="V66" s="12"/>
      <c r="W66" s="12"/>
      <c r="X66" s="14">
        <v>5316920.4000000004</v>
      </c>
      <c r="Y66" s="14"/>
      <c r="Z66" s="14">
        <v>-2031607.19</v>
      </c>
      <c r="AA66" s="14">
        <f t="shared" si="4"/>
        <v>3285313.2100000004</v>
      </c>
      <c r="AB66" s="14"/>
    </row>
    <row r="67" spans="1:28" x14ac:dyDescent="0.2">
      <c r="A67" s="6" t="s">
        <v>350</v>
      </c>
      <c r="B67" s="7">
        <v>37967</v>
      </c>
      <c r="C67" s="8" t="s">
        <v>351</v>
      </c>
      <c r="D67" s="8" t="s">
        <v>29</v>
      </c>
      <c r="E67" s="9" t="s">
        <v>30</v>
      </c>
      <c r="F67" s="8" t="s">
        <v>352</v>
      </c>
      <c r="G67" s="10">
        <v>841</v>
      </c>
      <c r="H67" s="11">
        <v>0</v>
      </c>
      <c r="I67" s="11" t="str">
        <f t="shared" ref="I67:I123" si="5">CONCATENATE(G67,H67)</f>
        <v>8410</v>
      </c>
      <c r="J67" s="8"/>
      <c r="K67" s="8" t="s">
        <v>33</v>
      </c>
      <c r="L67" s="8" t="s">
        <v>353</v>
      </c>
      <c r="M67" s="12" t="s">
        <v>354</v>
      </c>
      <c r="N67" s="12" t="s">
        <v>203</v>
      </c>
      <c r="O67" s="12" t="s">
        <v>355</v>
      </c>
      <c r="P67" s="12" t="s">
        <v>356</v>
      </c>
      <c r="Q67" s="13">
        <v>2682</v>
      </c>
      <c r="R67" s="13">
        <v>7241</v>
      </c>
      <c r="S67" s="12"/>
      <c r="T67" s="12" t="s">
        <v>357</v>
      </c>
      <c r="U67" s="12" t="s">
        <v>40</v>
      </c>
      <c r="V67" s="12" t="s">
        <v>36</v>
      </c>
      <c r="W67" s="12"/>
      <c r="X67" s="14">
        <v>9657815.4000000004</v>
      </c>
      <c r="Y67" s="14"/>
      <c r="Z67" s="14">
        <v>-4103784.12</v>
      </c>
      <c r="AA67" s="14">
        <v>2787785</v>
      </c>
      <c r="AB67" s="14"/>
    </row>
    <row r="68" spans="1:28" x14ac:dyDescent="0.2">
      <c r="A68" s="6" t="s">
        <v>358</v>
      </c>
      <c r="B68" s="7">
        <v>38258</v>
      </c>
      <c r="C68" s="8" t="s">
        <v>81</v>
      </c>
      <c r="D68" s="8" t="s">
        <v>29</v>
      </c>
      <c r="E68" s="9" t="s">
        <v>43</v>
      </c>
      <c r="F68" s="8" t="s">
        <v>83</v>
      </c>
      <c r="G68" s="10">
        <v>202</v>
      </c>
      <c r="H68" s="11">
        <v>0</v>
      </c>
      <c r="I68" s="11" t="str">
        <f t="shared" si="5"/>
        <v>2020</v>
      </c>
      <c r="J68" s="8"/>
      <c r="K68" s="8" t="s">
        <v>33</v>
      </c>
      <c r="L68" s="8" t="s">
        <v>359</v>
      </c>
      <c r="M68" s="12" t="s">
        <v>360</v>
      </c>
      <c r="N68" s="12" t="s">
        <v>46</v>
      </c>
      <c r="O68" s="12" t="s">
        <v>47</v>
      </c>
      <c r="P68" s="12" t="s">
        <v>88</v>
      </c>
      <c r="Q68" s="13">
        <v>1481</v>
      </c>
      <c r="R68" s="13">
        <v>1560</v>
      </c>
      <c r="S68" s="12"/>
      <c r="T68" s="12" t="s">
        <v>361</v>
      </c>
      <c r="U68" s="12" t="s">
        <v>40</v>
      </c>
      <c r="V68" s="12"/>
      <c r="W68" s="12"/>
      <c r="X68" s="14">
        <v>1103205.1599999999</v>
      </c>
      <c r="Y68" s="14"/>
      <c r="Z68" s="14">
        <v>-322136.11</v>
      </c>
      <c r="AA68" s="14">
        <f t="shared" si="4"/>
        <v>781069.04999999993</v>
      </c>
      <c r="AB68" s="14"/>
    </row>
    <row r="69" spans="1:28" x14ac:dyDescent="0.2">
      <c r="A69" s="6" t="s">
        <v>362</v>
      </c>
      <c r="B69" s="7">
        <v>38278</v>
      </c>
      <c r="C69" s="8" t="s">
        <v>181</v>
      </c>
      <c r="D69" s="8" t="s">
        <v>82</v>
      </c>
      <c r="E69" s="9" t="s">
        <v>182</v>
      </c>
      <c r="F69" s="8" t="s">
        <v>182</v>
      </c>
      <c r="G69" s="10">
        <v>546</v>
      </c>
      <c r="H69" s="11">
        <v>11</v>
      </c>
      <c r="I69" s="11" t="str">
        <f t="shared" si="5"/>
        <v>54611</v>
      </c>
      <c r="J69" s="8"/>
      <c r="K69" s="8" t="s">
        <v>363</v>
      </c>
      <c r="L69" s="8" t="s">
        <v>184</v>
      </c>
      <c r="M69" s="12" t="s">
        <v>185</v>
      </c>
      <c r="N69" s="12" t="s">
        <v>186</v>
      </c>
      <c r="O69" s="12" t="s">
        <v>187</v>
      </c>
      <c r="P69" s="24" t="s">
        <v>364</v>
      </c>
      <c r="Q69" s="13">
        <v>370</v>
      </c>
      <c r="R69" s="13">
        <v>0</v>
      </c>
      <c r="S69" s="12"/>
      <c r="T69" s="12" t="s">
        <v>189</v>
      </c>
      <c r="U69" s="12" t="s">
        <v>40</v>
      </c>
      <c r="V69" s="12"/>
      <c r="W69" s="12"/>
      <c r="X69" s="14">
        <v>43382.38</v>
      </c>
      <c r="Y69" s="14"/>
      <c r="Z69" s="14"/>
      <c r="AA69" s="14">
        <f>SUM(X69:Z69)</f>
        <v>43382.38</v>
      </c>
      <c r="AB69" s="14"/>
    </row>
    <row r="70" spans="1:28" x14ac:dyDescent="0.2">
      <c r="A70" s="6" t="s">
        <v>365</v>
      </c>
      <c r="B70" s="7">
        <v>38412</v>
      </c>
      <c r="C70" s="8" t="s">
        <v>366</v>
      </c>
      <c r="D70" s="8" t="s">
        <v>29</v>
      </c>
      <c r="E70" s="9" t="s">
        <v>54</v>
      </c>
      <c r="F70" s="8" t="s">
        <v>54</v>
      </c>
      <c r="G70" s="10">
        <v>1715</v>
      </c>
      <c r="H70" s="11">
        <v>0</v>
      </c>
      <c r="I70" s="11" t="str">
        <f t="shared" si="5"/>
        <v>17150</v>
      </c>
      <c r="J70" s="8"/>
      <c r="K70" s="8" t="s">
        <v>33</v>
      </c>
      <c r="L70" s="8" t="s">
        <v>367</v>
      </c>
      <c r="M70" s="12" t="s">
        <v>368</v>
      </c>
      <c r="N70" s="12" t="s">
        <v>166</v>
      </c>
      <c r="O70" s="12" t="s">
        <v>167</v>
      </c>
      <c r="P70" s="12" t="s">
        <v>369</v>
      </c>
      <c r="Q70" s="13">
        <v>624</v>
      </c>
      <c r="R70" s="22"/>
      <c r="S70" s="12"/>
      <c r="T70" s="12" t="s">
        <v>61</v>
      </c>
      <c r="U70" s="12" t="s">
        <v>40</v>
      </c>
      <c r="V70" s="12"/>
      <c r="W70" s="12"/>
      <c r="X70" s="14">
        <v>124800</v>
      </c>
      <c r="Y70" s="14"/>
      <c r="Z70" s="14">
        <v>-48921.599999999999</v>
      </c>
      <c r="AA70" s="14">
        <f>SUM(X70:Z70)</f>
        <v>75878.399999999994</v>
      </c>
      <c r="AB70" s="14"/>
    </row>
    <row r="71" spans="1:28" x14ac:dyDescent="0.2">
      <c r="A71" s="6" t="s">
        <v>370</v>
      </c>
      <c r="B71" s="7">
        <v>38412</v>
      </c>
      <c r="C71" s="8" t="s">
        <v>366</v>
      </c>
      <c r="D71" s="8" t="s">
        <v>82</v>
      </c>
      <c r="E71" s="9" t="s">
        <v>54</v>
      </c>
      <c r="F71" s="8" t="s">
        <v>54</v>
      </c>
      <c r="G71" s="10">
        <v>1716</v>
      </c>
      <c r="H71" s="11">
        <v>0</v>
      </c>
      <c r="I71" s="11" t="str">
        <f t="shared" si="5"/>
        <v>17160</v>
      </c>
      <c r="J71" s="8"/>
      <c r="K71" s="8" t="s">
        <v>85</v>
      </c>
      <c r="L71" s="8" t="s">
        <v>371</v>
      </c>
      <c r="M71" s="12" t="s">
        <v>368</v>
      </c>
      <c r="N71" s="12" t="s">
        <v>166</v>
      </c>
      <c r="O71" s="12" t="s">
        <v>372</v>
      </c>
      <c r="P71" s="12" t="s">
        <v>369</v>
      </c>
      <c r="Q71" s="13">
        <v>2083</v>
      </c>
      <c r="R71" s="22"/>
      <c r="S71" s="12"/>
      <c r="T71" s="12" t="s">
        <v>61</v>
      </c>
      <c r="U71" s="12" t="s">
        <v>40</v>
      </c>
      <c r="V71" s="12"/>
      <c r="W71" s="12"/>
      <c r="X71" s="14">
        <v>317300</v>
      </c>
      <c r="Y71" s="14"/>
      <c r="Z71" s="14">
        <v>-124381.59999999999</v>
      </c>
      <c r="AA71" s="14">
        <f>SUM(X71:Z71)</f>
        <v>192918.40000000002</v>
      </c>
      <c r="AB71" s="14"/>
    </row>
    <row r="72" spans="1:28" x14ac:dyDescent="0.2">
      <c r="A72" s="6" t="s">
        <v>373</v>
      </c>
      <c r="B72" s="7">
        <v>38537</v>
      </c>
      <c r="C72" s="8" t="s">
        <v>208</v>
      </c>
      <c r="D72" s="8" t="s">
        <v>29</v>
      </c>
      <c r="E72" s="9" t="s">
        <v>43</v>
      </c>
      <c r="F72" s="8" t="s">
        <v>73</v>
      </c>
      <c r="G72" s="10">
        <v>3567</v>
      </c>
      <c r="H72" s="11">
        <v>0</v>
      </c>
      <c r="I72" s="11" t="str">
        <f t="shared" si="5"/>
        <v>35670</v>
      </c>
      <c r="J72" s="8"/>
      <c r="K72" s="8" t="s">
        <v>33</v>
      </c>
      <c r="L72" s="8" t="s">
        <v>374</v>
      </c>
      <c r="M72" s="12" t="s">
        <v>210</v>
      </c>
      <c r="N72" s="12" t="s">
        <v>46</v>
      </c>
      <c r="O72" s="12" t="s">
        <v>47</v>
      </c>
      <c r="P72" s="12" t="s">
        <v>211</v>
      </c>
      <c r="Q72" s="13">
        <v>15</v>
      </c>
      <c r="R72" s="13">
        <v>45</v>
      </c>
      <c r="S72" s="12"/>
      <c r="T72" s="12" t="s">
        <v>212</v>
      </c>
      <c r="U72" s="12" t="s">
        <v>40</v>
      </c>
      <c r="V72" s="12" t="s">
        <v>375</v>
      </c>
      <c r="W72" s="12"/>
      <c r="X72" s="14">
        <v>166.44</v>
      </c>
      <c r="Y72" s="14"/>
      <c r="Z72" s="14">
        <v>-53.58</v>
      </c>
      <c r="AA72" s="14">
        <f t="shared" si="4"/>
        <v>112.86</v>
      </c>
      <c r="AB72" s="14"/>
    </row>
    <row r="73" spans="1:28" x14ac:dyDescent="0.2">
      <c r="A73" s="6" t="s">
        <v>376</v>
      </c>
      <c r="B73" s="7">
        <v>38644</v>
      </c>
      <c r="C73" s="8" t="s">
        <v>269</v>
      </c>
      <c r="D73" s="8" t="s">
        <v>29</v>
      </c>
      <c r="E73" s="9" t="s">
        <v>43</v>
      </c>
      <c r="F73" s="8" t="s">
        <v>270</v>
      </c>
      <c r="G73" s="10">
        <v>718</v>
      </c>
      <c r="H73" s="11">
        <v>0</v>
      </c>
      <c r="I73" s="11" t="str">
        <f t="shared" si="5"/>
        <v>7180</v>
      </c>
      <c r="J73" s="8"/>
      <c r="K73" s="8" t="s">
        <v>85</v>
      </c>
      <c r="L73" s="8" t="s">
        <v>279</v>
      </c>
      <c r="M73" s="12" t="s">
        <v>272</v>
      </c>
      <c r="N73" s="12" t="s">
        <v>46</v>
      </c>
      <c r="O73" s="12" t="s">
        <v>273</v>
      </c>
      <c r="P73" s="12" t="s">
        <v>274</v>
      </c>
      <c r="Q73" s="13">
        <v>42</v>
      </c>
      <c r="R73" s="13">
        <v>0</v>
      </c>
      <c r="S73" s="12"/>
      <c r="T73" s="12" t="s">
        <v>275</v>
      </c>
      <c r="U73" s="12" t="s">
        <v>40</v>
      </c>
      <c r="V73" s="12"/>
      <c r="W73" s="12"/>
      <c r="X73" s="14">
        <v>12347649.640000001</v>
      </c>
      <c r="Y73" s="14"/>
      <c r="Z73" s="14">
        <v>-1641976.41</v>
      </c>
      <c r="AA73" s="14">
        <f t="shared" si="4"/>
        <v>10705673.23</v>
      </c>
      <c r="AB73" s="14"/>
    </row>
    <row r="74" spans="1:28" x14ac:dyDescent="0.2">
      <c r="A74" s="6" t="s">
        <v>377</v>
      </c>
      <c r="B74" s="7">
        <v>39401</v>
      </c>
      <c r="C74" s="8" t="s">
        <v>106</v>
      </c>
      <c r="D74" s="8" t="s">
        <v>82</v>
      </c>
      <c r="E74" s="9" t="s">
        <v>30</v>
      </c>
      <c r="F74" s="8" t="s">
        <v>31</v>
      </c>
      <c r="G74" s="10">
        <v>340</v>
      </c>
      <c r="H74" s="11">
        <v>2</v>
      </c>
      <c r="I74" s="11" t="str">
        <f t="shared" si="5"/>
        <v>3402</v>
      </c>
      <c r="J74" s="8"/>
      <c r="K74" s="8" t="s">
        <v>261</v>
      </c>
      <c r="L74" s="8" t="s">
        <v>378</v>
      </c>
      <c r="M74" s="12" t="s">
        <v>107</v>
      </c>
      <c r="N74" s="12" t="s">
        <v>36</v>
      </c>
      <c r="O74" s="12" t="s">
        <v>37</v>
      </c>
      <c r="P74" s="12" t="s">
        <v>379</v>
      </c>
      <c r="Q74" s="13">
        <v>69</v>
      </c>
      <c r="R74" s="13">
        <v>0</v>
      </c>
      <c r="S74" s="12"/>
      <c r="T74" s="12" t="s">
        <v>121</v>
      </c>
      <c r="U74" s="12" t="s">
        <v>40</v>
      </c>
      <c r="V74" s="12"/>
      <c r="W74" s="12"/>
      <c r="X74" s="14">
        <v>13510.2</v>
      </c>
      <c r="Y74" s="14"/>
      <c r="Z74" s="14"/>
      <c r="AA74" s="14">
        <f t="shared" si="4"/>
        <v>13510.2</v>
      </c>
      <c r="AB74" s="14"/>
    </row>
    <row r="75" spans="1:28" x14ac:dyDescent="0.2">
      <c r="A75" s="6" t="s">
        <v>380</v>
      </c>
      <c r="B75" s="7">
        <v>39595</v>
      </c>
      <c r="C75" s="8" t="s">
        <v>181</v>
      </c>
      <c r="D75" s="8" t="s">
        <v>82</v>
      </c>
      <c r="E75" s="9" t="s">
        <v>182</v>
      </c>
      <c r="F75" s="8" t="s">
        <v>182</v>
      </c>
      <c r="G75" s="10">
        <v>479</v>
      </c>
      <c r="H75" s="11">
        <v>15</v>
      </c>
      <c r="I75" s="11" t="str">
        <f t="shared" si="5"/>
        <v>47915</v>
      </c>
      <c r="J75" s="8"/>
      <c r="K75" s="8" t="s">
        <v>85</v>
      </c>
      <c r="L75" s="8" t="s">
        <v>184</v>
      </c>
      <c r="M75" s="12" t="s">
        <v>185</v>
      </c>
      <c r="N75" s="12" t="s">
        <v>186</v>
      </c>
      <c r="O75" s="12" t="s">
        <v>187</v>
      </c>
      <c r="P75" s="24" t="s">
        <v>188</v>
      </c>
      <c r="Q75" s="13">
        <v>441</v>
      </c>
      <c r="R75" s="13">
        <v>0</v>
      </c>
      <c r="S75" s="12"/>
      <c r="T75" s="12" t="s">
        <v>189</v>
      </c>
      <c r="U75" s="12" t="s">
        <v>40</v>
      </c>
      <c r="V75" s="12"/>
      <c r="W75" s="12"/>
      <c r="X75" s="14">
        <v>132300</v>
      </c>
      <c r="Y75" s="14"/>
      <c r="Z75" s="14"/>
      <c r="AA75" s="14">
        <f>SUM(X75:Z75)</f>
        <v>132300</v>
      </c>
      <c r="AB75" s="14"/>
    </row>
    <row r="76" spans="1:28" x14ac:dyDescent="0.2">
      <c r="A76" s="6" t="s">
        <v>381</v>
      </c>
      <c r="B76" s="7">
        <v>41640</v>
      </c>
      <c r="C76" s="8" t="s">
        <v>338</v>
      </c>
      <c r="D76" s="8" t="s">
        <v>29</v>
      </c>
      <c r="E76" s="9" t="s">
        <v>182</v>
      </c>
      <c r="F76" s="8" t="s">
        <v>339</v>
      </c>
      <c r="G76" s="10">
        <v>363</v>
      </c>
      <c r="H76" s="11">
        <v>11</v>
      </c>
      <c r="I76" s="11" t="str">
        <f t="shared" si="5"/>
        <v>36311</v>
      </c>
      <c r="J76" s="8"/>
      <c r="K76" s="8" t="s">
        <v>261</v>
      </c>
      <c r="L76" s="8" t="s">
        <v>340</v>
      </c>
      <c r="M76" s="12" t="s">
        <v>341</v>
      </c>
      <c r="N76" s="12" t="s">
        <v>186</v>
      </c>
      <c r="O76" s="12" t="s">
        <v>187</v>
      </c>
      <c r="P76" s="24" t="s">
        <v>342</v>
      </c>
      <c r="Q76" s="13">
        <v>124</v>
      </c>
      <c r="R76" s="13">
        <v>0</v>
      </c>
      <c r="S76" s="12"/>
      <c r="T76" s="12" t="s">
        <v>343</v>
      </c>
      <c r="U76" s="12" t="s">
        <v>40</v>
      </c>
      <c r="V76" s="12"/>
      <c r="W76" s="12"/>
      <c r="X76" s="14">
        <v>31625.31</v>
      </c>
      <c r="Y76" s="14"/>
      <c r="Z76" s="14"/>
      <c r="AA76" s="14">
        <f>SUM(X76:Z76)</f>
        <v>31625.31</v>
      </c>
      <c r="AB76" s="14"/>
    </row>
    <row r="77" spans="1:28" x14ac:dyDescent="0.2">
      <c r="A77" s="6" t="s">
        <v>383</v>
      </c>
      <c r="B77" s="7">
        <v>39595</v>
      </c>
      <c r="C77" s="8" t="s">
        <v>384</v>
      </c>
      <c r="D77" s="8" t="s">
        <v>29</v>
      </c>
      <c r="E77" s="9" t="s">
        <v>43</v>
      </c>
      <c r="F77" s="8" t="s">
        <v>385</v>
      </c>
      <c r="G77" s="10">
        <v>2691</v>
      </c>
      <c r="H77" s="11">
        <v>0</v>
      </c>
      <c r="I77" s="11" t="str">
        <f t="shared" si="5"/>
        <v>26910</v>
      </c>
      <c r="J77" s="8" t="s">
        <v>386</v>
      </c>
      <c r="K77" s="8" t="s">
        <v>33</v>
      </c>
      <c r="L77" s="8" t="s">
        <v>387</v>
      </c>
      <c r="M77" s="12" t="s">
        <v>388</v>
      </c>
      <c r="N77" s="12" t="s">
        <v>46</v>
      </c>
      <c r="O77" s="12" t="s">
        <v>47</v>
      </c>
      <c r="P77" s="12" t="s">
        <v>389</v>
      </c>
      <c r="Q77" s="13">
        <v>12627</v>
      </c>
      <c r="R77" s="13">
        <v>10892</v>
      </c>
      <c r="S77" s="12"/>
      <c r="T77" s="12" t="s">
        <v>390</v>
      </c>
      <c r="U77" s="12" t="s">
        <v>40</v>
      </c>
      <c r="V77" s="12"/>
      <c r="W77" s="12"/>
      <c r="X77" s="14">
        <v>2502288.7400000002</v>
      </c>
      <c r="Y77" s="14">
        <v>9047772</v>
      </c>
      <c r="Z77" s="14">
        <v>-642999.86</v>
      </c>
      <c r="AA77" s="14">
        <f t="shared" si="4"/>
        <v>10907060.880000001</v>
      </c>
      <c r="AB77" s="14">
        <v>3257197.92</v>
      </c>
    </row>
    <row r="78" spans="1:28" x14ac:dyDescent="0.2">
      <c r="A78" s="6" t="s">
        <v>391</v>
      </c>
      <c r="B78" s="7">
        <v>39595</v>
      </c>
      <c r="C78" s="8" t="s">
        <v>42</v>
      </c>
      <c r="D78" s="8" t="s">
        <v>82</v>
      </c>
      <c r="E78" s="9" t="s">
        <v>43</v>
      </c>
      <c r="F78" s="8" t="s">
        <v>43</v>
      </c>
      <c r="G78" s="10">
        <v>371</v>
      </c>
      <c r="H78" s="11">
        <v>8</v>
      </c>
      <c r="I78" s="11" t="str">
        <f t="shared" si="5"/>
        <v>3718</v>
      </c>
      <c r="J78" s="8"/>
      <c r="K78" s="8" t="s">
        <v>85</v>
      </c>
      <c r="L78" s="8" t="s">
        <v>44</v>
      </c>
      <c r="M78" s="12" t="s">
        <v>45</v>
      </c>
      <c r="N78" s="12" t="s">
        <v>46</v>
      </c>
      <c r="O78" s="12" t="s">
        <v>47</v>
      </c>
      <c r="P78" s="12" t="s">
        <v>48</v>
      </c>
      <c r="Q78" s="13">
        <v>3468</v>
      </c>
      <c r="R78" s="13">
        <v>0</v>
      </c>
      <c r="S78" s="12"/>
      <c r="T78" s="12" t="s">
        <v>392</v>
      </c>
      <c r="U78" s="12" t="s">
        <v>40</v>
      </c>
      <c r="V78" s="12"/>
      <c r="W78" s="12"/>
      <c r="X78" s="14">
        <v>26880</v>
      </c>
      <c r="Y78" s="14"/>
      <c r="Z78" s="14"/>
      <c r="AA78" s="14">
        <f t="shared" si="4"/>
        <v>26880</v>
      </c>
      <c r="AB78" s="14"/>
    </row>
    <row r="79" spans="1:28" x14ac:dyDescent="0.2">
      <c r="A79" s="6" t="s">
        <v>394</v>
      </c>
      <c r="B79" s="7">
        <v>39595</v>
      </c>
      <c r="C79" s="8" t="s">
        <v>214</v>
      </c>
      <c r="D79" s="8" t="s">
        <v>82</v>
      </c>
      <c r="E79" s="9" t="s">
        <v>43</v>
      </c>
      <c r="F79" s="8" t="s">
        <v>43</v>
      </c>
      <c r="G79" s="10">
        <v>310</v>
      </c>
      <c r="H79" s="11">
        <v>24</v>
      </c>
      <c r="I79" s="11" t="str">
        <f t="shared" si="5"/>
        <v>31024</v>
      </c>
      <c r="J79" s="8"/>
      <c r="K79" s="8" t="s">
        <v>85</v>
      </c>
      <c r="L79" s="8" t="s">
        <v>86</v>
      </c>
      <c r="M79" s="12" t="s">
        <v>219</v>
      </c>
      <c r="N79" s="12" t="s">
        <v>46</v>
      </c>
      <c r="O79" s="12" t="s">
        <v>47</v>
      </c>
      <c r="P79" s="12" t="s">
        <v>88</v>
      </c>
      <c r="Q79" s="13">
        <v>2537</v>
      </c>
      <c r="R79" s="13">
        <v>0</v>
      </c>
      <c r="S79" s="12"/>
      <c r="T79" s="16" t="s">
        <v>89</v>
      </c>
      <c r="U79" s="12" t="s">
        <v>40</v>
      </c>
      <c r="V79" s="12"/>
      <c r="W79" s="12"/>
      <c r="X79" s="14">
        <v>634250</v>
      </c>
      <c r="Y79" s="14"/>
      <c r="Z79" s="14"/>
      <c r="AA79" s="14">
        <f t="shared" si="4"/>
        <v>634250</v>
      </c>
      <c r="AB79" s="14"/>
    </row>
    <row r="80" spans="1:28" x14ac:dyDescent="0.2">
      <c r="A80" s="6" t="s">
        <v>395</v>
      </c>
      <c r="B80" s="7">
        <v>39595</v>
      </c>
      <c r="C80" s="8" t="s">
        <v>214</v>
      </c>
      <c r="D80" s="8" t="s">
        <v>82</v>
      </c>
      <c r="E80" s="9" t="s">
        <v>43</v>
      </c>
      <c r="F80" s="8" t="s">
        <v>43</v>
      </c>
      <c r="G80" s="10">
        <v>314</v>
      </c>
      <c r="H80" s="11">
        <v>1</v>
      </c>
      <c r="I80" s="11" t="str">
        <f t="shared" si="5"/>
        <v>3141</v>
      </c>
      <c r="J80" s="8"/>
      <c r="K80" s="8" t="s">
        <v>85</v>
      </c>
      <c r="L80" s="8" t="s">
        <v>86</v>
      </c>
      <c r="M80" s="12" t="s">
        <v>219</v>
      </c>
      <c r="N80" s="12" t="s">
        <v>46</v>
      </c>
      <c r="O80" s="12" t="s">
        <v>47</v>
      </c>
      <c r="P80" s="12" t="s">
        <v>88</v>
      </c>
      <c r="Q80" s="13">
        <v>9425</v>
      </c>
      <c r="R80" s="13">
        <v>0</v>
      </c>
      <c r="S80" s="12"/>
      <c r="T80" s="16" t="s">
        <v>89</v>
      </c>
      <c r="U80" s="12" t="s">
        <v>40</v>
      </c>
      <c r="V80" s="12"/>
      <c r="W80" s="12"/>
      <c r="X80" s="14">
        <v>2262447.84</v>
      </c>
      <c r="Y80" s="14"/>
      <c r="Z80" s="14"/>
      <c r="AA80" s="14">
        <f t="shared" si="4"/>
        <v>2262447.84</v>
      </c>
      <c r="AB80" s="14"/>
    </row>
    <row r="81" spans="1:28" x14ac:dyDescent="0.2">
      <c r="A81" s="6" t="s">
        <v>397</v>
      </c>
      <c r="B81" s="7">
        <v>39595</v>
      </c>
      <c r="C81" s="8" t="s">
        <v>214</v>
      </c>
      <c r="D81" s="8" t="s">
        <v>82</v>
      </c>
      <c r="E81" s="9" t="s">
        <v>43</v>
      </c>
      <c r="F81" s="8" t="s">
        <v>43</v>
      </c>
      <c r="G81" s="10">
        <v>315</v>
      </c>
      <c r="H81" s="11">
        <v>0</v>
      </c>
      <c r="I81" s="11" t="str">
        <f t="shared" si="5"/>
        <v>3150</v>
      </c>
      <c r="J81" s="8"/>
      <c r="K81" s="8" t="s">
        <v>85</v>
      </c>
      <c r="L81" s="8" t="s">
        <v>86</v>
      </c>
      <c r="M81" s="12" t="s">
        <v>219</v>
      </c>
      <c r="N81" s="12" t="s">
        <v>46</v>
      </c>
      <c r="O81" s="12" t="s">
        <v>47</v>
      </c>
      <c r="P81" s="12" t="s">
        <v>88</v>
      </c>
      <c r="Q81" s="13">
        <v>2814</v>
      </c>
      <c r="R81" s="13">
        <v>0</v>
      </c>
      <c r="S81" s="12"/>
      <c r="T81" s="16" t="s">
        <v>89</v>
      </c>
      <c r="U81" s="12" t="s">
        <v>40</v>
      </c>
      <c r="V81" s="12"/>
      <c r="W81" s="12"/>
      <c r="X81" s="14">
        <v>703500</v>
      </c>
      <c r="Y81" s="14"/>
      <c r="Z81" s="14"/>
      <c r="AA81" s="14">
        <f t="shared" si="4"/>
        <v>703500</v>
      </c>
      <c r="AB81" s="14"/>
    </row>
    <row r="82" spans="1:28" x14ac:dyDescent="0.2">
      <c r="A82" s="6" t="s">
        <v>398</v>
      </c>
      <c r="B82" s="7">
        <v>39595</v>
      </c>
      <c r="C82" s="8" t="s">
        <v>214</v>
      </c>
      <c r="D82" s="8" t="s">
        <v>82</v>
      </c>
      <c r="E82" s="9" t="s">
        <v>43</v>
      </c>
      <c r="F82" s="8" t="s">
        <v>43</v>
      </c>
      <c r="G82" s="10">
        <v>316</v>
      </c>
      <c r="H82" s="11">
        <v>1</v>
      </c>
      <c r="I82" s="11" t="str">
        <f t="shared" si="5"/>
        <v>3161</v>
      </c>
      <c r="J82" s="8"/>
      <c r="K82" s="8" t="s">
        <v>85</v>
      </c>
      <c r="L82" s="8" t="s">
        <v>86</v>
      </c>
      <c r="M82" s="12" t="s">
        <v>219</v>
      </c>
      <c r="N82" s="12" t="s">
        <v>46</v>
      </c>
      <c r="O82" s="12" t="s">
        <v>47</v>
      </c>
      <c r="P82" s="12" t="s">
        <v>88</v>
      </c>
      <c r="Q82" s="13">
        <v>5389</v>
      </c>
      <c r="R82" s="13">
        <v>0</v>
      </c>
      <c r="S82" s="12"/>
      <c r="T82" s="16" t="s">
        <v>89</v>
      </c>
      <c r="U82" s="12" t="s">
        <v>40</v>
      </c>
      <c r="V82" s="12"/>
      <c r="W82" s="12"/>
      <c r="X82" s="14">
        <v>1347250</v>
      </c>
      <c r="Y82" s="14"/>
      <c r="Z82" s="14"/>
      <c r="AA82" s="14">
        <f t="shared" si="4"/>
        <v>1347250</v>
      </c>
      <c r="AB82" s="14"/>
    </row>
    <row r="83" spans="1:28" x14ac:dyDescent="0.2">
      <c r="A83" s="6" t="s">
        <v>399</v>
      </c>
      <c r="B83" s="7">
        <v>39595</v>
      </c>
      <c r="C83" s="8" t="s">
        <v>214</v>
      </c>
      <c r="D83" s="8" t="s">
        <v>82</v>
      </c>
      <c r="E83" s="9" t="s">
        <v>43</v>
      </c>
      <c r="F83" s="8" t="s">
        <v>43</v>
      </c>
      <c r="G83" s="10">
        <v>428</v>
      </c>
      <c r="H83" s="11">
        <v>1</v>
      </c>
      <c r="I83" s="11" t="str">
        <f t="shared" si="5"/>
        <v>4281</v>
      </c>
      <c r="J83" s="8"/>
      <c r="K83" s="8" t="s">
        <v>261</v>
      </c>
      <c r="L83" s="8" t="s">
        <v>400</v>
      </c>
      <c r="M83" s="12" t="s">
        <v>219</v>
      </c>
      <c r="N83" s="12" t="s">
        <v>46</v>
      </c>
      <c r="O83" s="12" t="s">
        <v>47</v>
      </c>
      <c r="P83" s="12" t="s">
        <v>220</v>
      </c>
      <c r="Q83" s="13">
        <v>730</v>
      </c>
      <c r="R83" s="13">
        <v>0</v>
      </c>
      <c r="S83" s="12"/>
      <c r="T83" s="16" t="s">
        <v>89</v>
      </c>
      <c r="U83" s="12" t="s">
        <v>40</v>
      </c>
      <c r="V83" s="12"/>
      <c r="W83" s="12"/>
      <c r="X83" s="14">
        <v>29589.72</v>
      </c>
      <c r="Y83" s="14"/>
      <c r="Z83" s="14">
        <v>-887.69</v>
      </c>
      <c r="AA83" s="14">
        <f t="shared" si="4"/>
        <v>28702.030000000002</v>
      </c>
      <c r="AB83" s="14"/>
    </row>
    <row r="84" spans="1:28" x14ac:dyDescent="0.2">
      <c r="A84" s="6" t="s">
        <v>401</v>
      </c>
      <c r="B84" s="7">
        <v>39595</v>
      </c>
      <c r="C84" s="8" t="s">
        <v>81</v>
      </c>
      <c r="D84" s="8" t="s">
        <v>82</v>
      </c>
      <c r="E84" s="9" t="s">
        <v>43</v>
      </c>
      <c r="F84" s="8" t="s">
        <v>83</v>
      </c>
      <c r="G84" s="10">
        <v>3</v>
      </c>
      <c r="H84" s="11">
        <v>4</v>
      </c>
      <c r="I84" s="11" t="str">
        <f t="shared" si="5"/>
        <v>34</v>
      </c>
      <c r="J84" s="8"/>
      <c r="K84" s="8" t="s">
        <v>85</v>
      </c>
      <c r="L84" s="8" t="s">
        <v>86</v>
      </c>
      <c r="M84" s="12" t="s">
        <v>219</v>
      </c>
      <c r="N84" s="12" t="s">
        <v>46</v>
      </c>
      <c r="O84" s="12" t="s">
        <v>47</v>
      </c>
      <c r="P84" s="12" t="s">
        <v>88</v>
      </c>
      <c r="Q84" s="13">
        <v>5516</v>
      </c>
      <c r="R84" s="13">
        <v>0</v>
      </c>
      <c r="S84" s="12"/>
      <c r="T84" s="16" t="s">
        <v>89</v>
      </c>
      <c r="U84" s="12" t="s">
        <v>40</v>
      </c>
      <c r="V84" s="12"/>
      <c r="W84" s="12"/>
      <c r="X84" s="14">
        <v>1103200</v>
      </c>
      <c r="Y84" s="14"/>
      <c r="Z84" s="14"/>
      <c r="AA84" s="14">
        <f t="shared" si="4"/>
        <v>1103200</v>
      </c>
      <c r="AB84" s="14"/>
    </row>
    <row r="85" spans="1:28" x14ac:dyDescent="0.2">
      <c r="A85" s="6" t="s">
        <v>402</v>
      </c>
      <c r="B85" s="7">
        <v>39595</v>
      </c>
      <c r="C85" s="8" t="s">
        <v>81</v>
      </c>
      <c r="D85" s="8" t="s">
        <v>82</v>
      </c>
      <c r="E85" s="9" t="s">
        <v>43</v>
      </c>
      <c r="F85" s="8" t="s">
        <v>83</v>
      </c>
      <c r="G85" s="10">
        <v>305</v>
      </c>
      <c r="H85" s="11">
        <v>0</v>
      </c>
      <c r="I85" s="11" t="str">
        <f t="shared" si="5"/>
        <v>3050</v>
      </c>
      <c r="J85" s="8"/>
      <c r="K85" s="8" t="s">
        <v>85</v>
      </c>
      <c r="L85" s="8" t="s">
        <v>86</v>
      </c>
      <c r="M85" s="12" t="s">
        <v>219</v>
      </c>
      <c r="N85" s="12" t="s">
        <v>46</v>
      </c>
      <c r="O85" s="12" t="s">
        <v>47</v>
      </c>
      <c r="P85" s="12" t="s">
        <v>88</v>
      </c>
      <c r="Q85" s="13">
        <v>1130</v>
      </c>
      <c r="R85" s="13">
        <v>0</v>
      </c>
      <c r="S85" s="12"/>
      <c r="T85" s="16" t="s">
        <v>89</v>
      </c>
      <c r="U85" s="12" t="s">
        <v>40</v>
      </c>
      <c r="V85" s="12"/>
      <c r="W85" s="12"/>
      <c r="X85" s="14">
        <v>452000</v>
      </c>
      <c r="Y85" s="14"/>
      <c r="Z85" s="14"/>
      <c r="AA85" s="14">
        <f t="shared" si="4"/>
        <v>452000</v>
      </c>
      <c r="AB85" s="14"/>
    </row>
    <row r="86" spans="1:28" x14ac:dyDescent="0.2">
      <c r="A86" s="6" t="s">
        <v>403</v>
      </c>
      <c r="B86" s="7">
        <v>40239</v>
      </c>
      <c r="C86" s="8" t="s">
        <v>199</v>
      </c>
      <c r="D86" s="8" t="s">
        <v>29</v>
      </c>
      <c r="E86" s="9" t="s">
        <v>30</v>
      </c>
      <c r="F86" s="8" t="s">
        <v>200</v>
      </c>
      <c r="G86" s="10">
        <v>3261</v>
      </c>
      <c r="H86" s="11">
        <v>0</v>
      </c>
      <c r="I86" s="11" t="str">
        <f t="shared" si="5"/>
        <v>32610</v>
      </c>
      <c r="J86" s="8" t="s">
        <v>404</v>
      </c>
      <c r="K86" s="8" t="s">
        <v>33</v>
      </c>
      <c r="L86" s="8" t="s">
        <v>201</v>
      </c>
      <c r="M86" s="12" t="s">
        <v>405</v>
      </c>
      <c r="N86" s="12" t="s">
        <v>36</v>
      </c>
      <c r="O86" s="12" t="s">
        <v>204</v>
      </c>
      <c r="P86" s="12" t="s">
        <v>406</v>
      </c>
      <c r="Q86" s="13">
        <v>577</v>
      </c>
      <c r="R86" s="13">
        <v>1500</v>
      </c>
      <c r="S86" s="12"/>
      <c r="T86" s="12" t="s">
        <v>407</v>
      </c>
      <c r="U86" s="12" t="s">
        <v>40</v>
      </c>
      <c r="V86" s="12"/>
      <c r="W86" s="12"/>
      <c r="X86" s="14">
        <v>1869455.21</v>
      </c>
      <c r="Y86" s="14"/>
      <c r="Z86" s="14">
        <v>-532794.77</v>
      </c>
      <c r="AA86" s="14">
        <v>939540</v>
      </c>
      <c r="AB86" s="14"/>
    </row>
    <row r="87" spans="1:28" x14ac:dyDescent="0.2">
      <c r="A87" s="6" t="s">
        <v>408</v>
      </c>
      <c r="B87" s="7">
        <v>42004</v>
      </c>
      <c r="C87" s="8" t="s">
        <v>409</v>
      </c>
      <c r="D87" s="8" t="s">
        <v>29</v>
      </c>
      <c r="E87" s="9" t="s">
        <v>30</v>
      </c>
      <c r="F87" s="8" t="s">
        <v>31</v>
      </c>
      <c r="G87" s="10">
        <v>5172</v>
      </c>
      <c r="H87" s="11">
        <v>0</v>
      </c>
      <c r="I87" s="11" t="str">
        <f t="shared" si="5"/>
        <v>51720</v>
      </c>
      <c r="J87" s="8"/>
      <c r="K87" s="8" t="s">
        <v>33</v>
      </c>
      <c r="L87" s="8" t="s">
        <v>410</v>
      </c>
      <c r="M87" s="12" t="s">
        <v>411</v>
      </c>
      <c r="N87" s="12" t="s">
        <v>36</v>
      </c>
      <c r="O87" s="12" t="s">
        <v>37</v>
      </c>
      <c r="P87" s="12" t="s">
        <v>412</v>
      </c>
      <c r="Q87" s="13">
        <v>4067</v>
      </c>
      <c r="R87" s="13">
        <v>15238</v>
      </c>
      <c r="S87" s="12"/>
      <c r="T87" s="12" t="s">
        <v>413</v>
      </c>
      <c r="U87" s="12" t="s">
        <v>40</v>
      </c>
      <c r="V87" s="12"/>
      <c r="W87" s="12"/>
      <c r="X87" s="14">
        <v>9704280.1699999999</v>
      </c>
      <c r="Y87" s="14"/>
      <c r="Z87" s="14">
        <v>-1413714.41</v>
      </c>
      <c r="AA87" s="14">
        <v>3713150</v>
      </c>
      <c r="AB87" s="14"/>
    </row>
    <row r="88" spans="1:28" x14ac:dyDescent="0.2">
      <c r="A88" s="6" t="s">
        <v>414</v>
      </c>
      <c r="B88" s="7">
        <v>42121</v>
      </c>
      <c r="C88" s="8" t="s">
        <v>163</v>
      </c>
      <c r="D88" s="8" t="s">
        <v>29</v>
      </c>
      <c r="E88" s="9" t="s">
        <v>54</v>
      </c>
      <c r="F88" s="8" t="s">
        <v>54</v>
      </c>
      <c r="G88" s="10">
        <v>650</v>
      </c>
      <c r="H88" s="11">
        <v>0</v>
      </c>
      <c r="I88" s="11" t="str">
        <f t="shared" si="5"/>
        <v>6500</v>
      </c>
      <c r="J88" s="8"/>
      <c r="K88" s="8" t="s">
        <v>415</v>
      </c>
      <c r="L88" s="8" t="s">
        <v>416</v>
      </c>
      <c r="M88" s="12" t="s">
        <v>417</v>
      </c>
      <c r="N88" s="12" t="s">
        <v>166</v>
      </c>
      <c r="O88" s="12" t="s">
        <v>372</v>
      </c>
      <c r="P88" s="12" t="s">
        <v>418</v>
      </c>
      <c r="Q88" s="13">
        <v>327</v>
      </c>
      <c r="R88" s="22"/>
      <c r="S88" s="12"/>
      <c r="T88" s="12" t="s">
        <v>61</v>
      </c>
      <c r="U88" s="12" t="s">
        <v>40</v>
      </c>
      <c r="V88" s="12"/>
      <c r="W88" s="12"/>
      <c r="X88" s="14">
        <v>4631.3</v>
      </c>
      <c r="Y88" s="14"/>
      <c r="Z88" s="14">
        <v>-625.23</v>
      </c>
      <c r="AA88" s="14">
        <f>SUM(X88:Z88)</f>
        <v>4006.07</v>
      </c>
      <c r="AB88" s="14"/>
    </row>
    <row r="89" spans="1:28" x14ac:dyDescent="0.2">
      <c r="A89" s="6" t="s">
        <v>419</v>
      </c>
      <c r="B89" s="7">
        <v>35431</v>
      </c>
      <c r="C89" s="8" t="s">
        <v>181</v>
      </c>
      <c r="D89" s="8" t="s">
        <v>82</v>
      </c>
      <c r="E89" s="9" t="s">
        <v>182</v>
      </c>
      <c r="F89" s="8" t="s">
        <v>182</v>
      </c>
      <c r="G89" s="10">
        <v>479</v>
      </c>
      <c r="H89" s="11">
        <v>4</v>
      </c>
      <c r="I89" s="11" t="str">
        <f t="shared" si="5"/>
        <v>4794</v>
      </c>
      <c r="J89" s="8"/>
      <c r="K89" s="8" t="s">
        <v>261</v>
      </c>
      <c r="L89" s="8" t="s">
        <v>420</v>
      </c>
      <c r="M89" s="12" t="s">
        <v>185</v>
      </c>
      <c r="N89" s="12" t="s">
        <v>186</v>
      </c>
      <c r="O89" s="12" t="s">
        <v>187</v>
      </c>
      <c r="P89" s="24" t="s">
        <v>188</v>
      </c>
      <c r="Q89" s="13">
        <v>204</v>
      </c>
      <c r="R89" s="13">
        <v>0</v>
      </c>
      <c r="S89" s="12"/>
      <c r="T89" s="12" t="s">
        <v>189</v>
      </c>
      <c r="U89" s="12" t="s">
        <v>40</v>
      </c>
      <c r="V89" s="12"/>
      <c r="W89" s="12"/>
      <c r="X89" s="14">
        <v>61200</v>
      </c>
      <c r="Y89" s="14"/>
      <c r="Z89" s="14">
        <v>-918</v>
      </c>
      <c r="AA89" s="14">
        <f>SUM(X89:Z89)</f>
        <v>60282</v>
      </c>
      <c r="AB89" s="14"/>
    </row>
    <row r="90" spans="1:28" x14ac:dyDescent="0.2">
      <c r="A90" s="6" t="s">
        <v>421</v>
      </c>
      <c r="B90" s="7">
        <v>40179</v>
      </c>
      <c r="C90" s="8" t="s">
        <v>581</v>
      </c>
      <c r="D90" s="8" t="s">
        <v>29</v>
      </c>
      <c r="E90" s="9" t="s">
        <v>30</v>
      </c>
      <c r="F90" s="8" t="s">
        <v>31</v>
      </c>
      <c r="G90" s="10">
        <v>2575</v>
      </c>
      <c r="H90" s="11">
        <v>0</v>
      </c>
      <c r="I90" s="11" t="str">
        <f t="shared" si="5"/>
        <v>25750</v>
      </c>
      <c r="J90" s="8"/>
      <c r="K90" s="8" t="s">
        <v>33</v>
      </c>
      <c r="L90" s="8" t="s">
        <v>424</v>
      </c>
      <c r="M90" s="12" t="s">
        <v>425</v>
      </c>
      <c r="N90" s="12" t="s">
        <v>36</v>
      </c>
      <c r="O90" s="12" t="s">
        <v>37</v>
      </c>
      <c r="P90" s="12" t="s">
        <v>426</v>
      </c>
      <c r="Q90" s="13">
        <v>1377</v>
      </c>
      <c r="R90" s="13">
        <v>4712</v>
      </c>
      <c r="S90" s="12"/>
      <c r="T90" s="12" t="s">
        <v>121</v>
      </c>
      <c r="U90" s="12" t="s">
        <v>40</v>
      </c>
      <c r="V90" s="12"/>
      <c r="W90" s="12"/>
      <c r="X90" s="14">
        <v>1814120</v>
      </c>
      <c r="Y90" s="14"/>
      <c r="Z90" s="14"/>
      <c r="AA90" s="14">
        <f t="shared" si="4"/>
        <v>1814120</v>
      </c>
      <c r="AB90" s="14"/>
    </row>
    <row r="91" spans="1:28" x14ac:dyDescent="0.2">
      <c r="A91" s="6" t="s">
        <v>427</v>
      </c>
      <c r="B91" s="7">
        <v>40179</v>
      </c>
      <c r="C91" s="8" t="s">
        <v>582</v>
      </c>
      <c r="D91" s="8" t="s">
        <v>29</v>
      </c>
      <c r="E91" s="9" t="s">
        <v>30</v>
      </c>
      <c r="F91" s="8" t="s">
        <v>429</v>
      </c>
      <c r="G91" s="10">
        <v>3240</v>
      </c>
      <c r="H91" s="11">
        <v>0</v>
      </c>
      <c r="I91" s="11" t="str">
        <f t="shared" si="5"/>
        <v>32400</v>
      </c>
      <c r="J91" s="8"/>
      <c r="K91" s="8" t="s">
        <v>33</v>
      </c>
      <c r="L91" s="8" t="s">
        <v>138</v>
      </c>
      <c r="M91" s="12" t="s">
        <v>431</v>
      </c>
      <c r="N91" s="27" t="s">
        <v>432</v>
      </c>
      <c r="O91" s="12" t="s">
        <v>37</v>
      </c>
      <c r="P91" s="12" t="s">
        <v>433</v>
      </c>
      <c r="Q91" s="13">
        <v>566</v>
      </c>
      <c r="R91" s="13">
        <v>1613</v>
      </c>
      <c r="S91" s="12"/>
      <c r="T91" s="12" t="s">
        <v>434</v>
      </c>
      <c r="U91" s="12" t="s">
        <v>40</v>
      </c>
      <c r="V91" s="12" t="s">
        <v>36</v>
      </c>
      <c r="W91" s="12"/>
      <c r="X91" s="14">
        <v>677460</v>
      </c>
      <c r="Y91" s="14"/>
      <c r="Z91" s="14"/>
      <c r="AA91" s="14">
        <f t="shared" si="4"/>
        <v>677460</v>
      </c>
      <c r="AB91" s="14"/>
    </row>
    <row r="92" spans="1:28" x14ac:dyDescent="0.2">
      <c r="A92" s="6" t="s">
        <v>435</v>
      </c>
      <c r="B92" s="7">
        <v>40179</v>
      </c>
      <c r="C92" s="8" t="s">
        <v>583</v>
      </c>
      <c r="D92" s="8" t="s">
        <v>29</v>
      </c>
      <c r="E92" s="9" t="s">
        <v>30</v>
      </c>
      <c r="F92" s="8" t="s">
        <v>437</v>
      </c>
      <c r="G92" s="10">
        <v>908</v>
      </c>
      <c r="H92" s="11">
        <v>0</v>
      </c>
      <c r="I92" s="11" t="str">
        <f t="shared" si="5"/>
        <v>9080</v>
      </c>
      <c r="J92" s="8"/>
      <c r="K92" s="8" t="s">
        <v>33</v>
      </c>
      <c r="L92" s="8" t="s">
        <v>138</v>
      </c>
      <c r="M92" s="12" t="s">
        <v>439</v>
      </c>
      <c r="N92" s="12" t="s">
        <v>440</v>
      </c>
      <c r="O92" s="12" t="s">
        <v>355</v>
      </c>
      <c r="P92" s="12" t="s">
        <v>441</v>
      </c>
      <c r="Q92" s="13">
        <v>1787</v>
      </c>
      <c r="R92" s="13">
        <v>4824</v>
      </c>
      <c r="S92" s="12"/>
      <c r="T92" s="12" t="s">
        <v>442</v>
      </c>
      <c r="U92" s="12" t="s">
        <v>40</v>
      </c>
      <c r="V92" s="12" t="s">
        <v>36</v>
      </c>
      <c r="W92" s="12"/>
      <c r="X92" s="14">
        <v>2026080</v>
      </c>
      <c r="Y92" s="14"/>
      <c r="Z92" s="14"/>
      <c r="AA92" s="14">
        <f t="shared" si="4"/>
        <v>2026080</v>
      </c>
      <c r="AB92" s="14"/>
    </row>
    <row r="93" spans="1:28" x14ac:dyDescent="0.2">
      <c r="A93" s="6" t="s">
        <v>443</v>
      </c>
      <c r="B93" s="7">
        <v>40179</v>
      </c>
      <c r="C93" s="8" t="s">
        <v>584</v>
      </c>
      <c r="D93" s="8" t="s">
        <v>29</v>
      </c>
      <c r="E93" s="9" t="s">
        <v>30</v>
      </c>
      <c r="F93" s="8" t="s">
        <v>445</v>
      </c>
      <c r="G93" s="10">
        <v>3607</v>
      </c>
      <c r="H93" s="11">
        <v>0</v>
      </c>
      <c r="I93" s="11" t="str">
        <f t="shared" si="5"/>
        <v>36070</v>
      </c>
      <c r="J93" s="8" t="s">
        <v>447</v>
      </c>
      <c r="K93" s="8" t="s">
        <v>33</v>
      </c>
      <c r="L93" s="8" t="s">
        <v>138</v>
      </c>
      <c r="M93" s="12" t="s">
        <v>448</v>
      </c>
      <c r="N93" s="12" t="s">
        <v>36</v>
      </c>
      <c r="O93" s="12" t="s">
        <v>37</v>
      </c>
      <c r="P93" s="12" t="s">
        <v>449</v>
      </c>
      <c r="Q93" s="13">
        <v>635</v>
      </c>
      <c r="R93" s="13">
        <v>1798</v>
      </c>
      <c r="S93" s="12"/>
      <c r="T93" s="12" t="s">
        <v>450</v>
      </c>
      <c r="U93" s="12" t="s">
        <v>40</v>
      </c>
      <c r="V93" s="12" t="s">
        <v>142</v>
      </c>
      <c r="W93" s="21">
        <v>0.3</v>
      </c>
      <c r="X93" s="14">
        <v>754740</v>
      </c>
      <c r="Y93" s="14"/>
      <c r="Z93" s="14"/>
      <c r="AA93" s="14">
        <f t="shared" si="4"/>
        <v>754740</v>
      </c>
      <c r="AB93" s="14"/>
    </row>
    <row r="94" spans="1:28" x14ac:dyDescent="0.2">
      <c r="A94" s="6" t="s">
        <v>451</v>
      </c>
      <c r="B94" s="7">
        <v>40179</v>
      </c>
      <c r="C94" s="8" t="s">
        <v>584</v>
      </c>
      <c r="D94" s="8" t="s">
        <v>29</v>
      </c>
      <c r="E94" s="9" t="s">
        <v>30</v>
      </c>
      <c r="F94" s="8" t="s">
        <v>445</v>
      </c>
      <c r="G94" s="10">
        <v>1874</v>
      </c>
      <c r="H94" s="11">
        <v>0</v>
      </c>
      <c r="I94" s="11" t="str">
        <f t="shared" si="5"/>
        <v>18740</v>
      </c>
      <c r="J94" s="8"/>
      <c r="K94" s="8" t="s">
        <v>33</v>
      </c>
      <c r="L94" s="8" t="s">
        <v>138</v>
      </c>
      <c r="M94" s="12" t="s">
        <v>453</v>
      </c>
      <c r="N94" s="12" t="s">
        <v>142</v>
      </c>
      <c r="O94" s="12" t="s">
        <v>37</v>
      </c>
      <c r="P94" s="12" t="s">
        <v>454</v>
      </c>
      <c r="Q94" s="13">
        <v>360.31</v>
      </c>
      <c r="R94" s="13">
        <v>1081</v>
      </c>
      <c r="S94" s="12"/>
      <c r="T94" s="12" t="s">
        <v>148</v>
      </c>
      <c r="U94" s="12" t="s">
        <v>40</v>
      </c>
      <c r="V94" s="12" t="s">
        <v>36</v>
      </c>
      <c r="W94" s="12"/>
      <c r="X94" s="14">
        <v>454020</v>
      </c>
      <c r="Y94" s="14"/>
      <c r="Z94" s="14"/>
      <c r="AA94" s="14">
        <f t="shared" si="4"/>
        <v>454020</v>
      </c>
      <c r="AB94" s="14"/>
    </row>
    <row r="95" spans="1:28" x14ac:dyDescent="0.2">
      <c r="A95" s="6" t="s">
        <v>455</v>
      </c>
      <c r="B95" s="7">
        <v>40179</v>
      </c>
      <c r="C95" s="8" t="s">
        <v>585</v>
      </c>
      <c r="D95" s="8" t="s">
        <v>29</v>
      </c>
      <c r="E95" s="9" t="s">
        <v>43</v>
      </c>
      <c r="F95" s="8" t="s">
        <v>43</v>
      </c>
      <c r="G95" s="10">
        <v>1344</v>
      </c>
      <c r="H95" s="11"/>
      <c r="I95" s="11" t="str">
        <f t="shared" si="5"/>
        <v>1344</v>
      </c>
      <c r="J95" s="8"/>
      <c r="K95" s="8" t="s">
        <v>33</v>
      </c>
      <c r="L95" s="8" t="s">
        <v>457</v>
      </c>
      <c r="M95" s="12" t="s">
        <v>458</v>
      </c>
      <c r="N95" s="12" t="s">
        <v>46</v>
      </c>
      <c r="O95" s="12" t="s">
        <v>47</v>
      </c>
      <c r="P95" s="12" t="s">
        <v>459</v>
      </c>
      <c r="Q95" s="13">
        <v>661</v>
      </c>
      <c r="R95" s="13">
        <v>1809</v>
      </c>
      <c r="S95" s="12"/>
      <c r="T95" s="12" t="s">
        <v>460</v>
      </c>
      <c r="U95" s="12" t="s">
        <v>40</v>
      </c>
      <c r="V95" s="12"/>
      <c r="W95" s="12"/>
      <c r="X95" s="14">
        <v>630000</v>
      </c>
      <c r="Y95" s="14"/>
      <c r="Z95" s="14"/>
      <c r="AA95" s="14">
        <f t="shared" si="4"/>
        <v>630000</v>
      </c>
      <c r="AB95" s="14"/>
    </row>
    <row r="96" spans="1:28" x14ac:dyDescent="0.2">
      <c r="A96" s="6" t="s">
        <v>461</v>
      </c>
      <c r="B96" s="7">
        <v>40179</v>
      </c>
      <c r="C96" s="8" t="s">
        <v>585</v>
      </c>
      <c r="D96" s="8" t="s">
        <v>29</v>
      </c>
      <c r="E96" s="9" t="s">
        <v>43</v>
      </c>
      <c r="F96" s="8" t="s">
        <v>43</v>
      </c>
      <c r="G96" s="10">
        <v>743</v>
      </c>
      <c r="H96" s="11"/>
      <c r="I96" s="11" t="str">
        <f t="shared" si="5"/>
        <v>743</v>
      </c>
      <c r="J96" s="8"/>
      <c r="K96" s="8" t="s">
        <v>33</v>
      </c>
      <c r="L96" s="8" t="s">
        <v>464</v>
      </c>
      <c r="M96" s="12" t="s">
        <v>465</v>
      </c>
      <c r="N96" s="12" t="s">
        <v>46</v>
      </c>
      <c r="O96" s="12" t="s">
        <v>47</v>
      </c>
      <c r="P96" s="12" t="s">
        <v>466</v>
      </c>
      <c r="Q96" s="13">
        <v>1650</v>
      </c>
      <c r="R96" s="13">
        <v>6433</v>
      </c>
      <c r="S96" s="12"/>
      <c r="T96" s="12" t="s">
        <v>467</v>
      </c>
      <c r="U96" s="12" t="s">
        <v>40</v>
      </c>
      <c r="V96" s="12"/>
      <c r="W96" s="12"/>
      <c r="X96" s="14">
        <v>2100000</v>
      </c>
      <c r="Y96" s="14"/>
      <c r="Z96" s="14"/>
      <c r="AA96" s="14">
        <f t="shared" si="4"/>
        <v>2100000</v>
      </c>
      <c r="AB96" s="14"/>
    </row>
    <row r="97" spans="1:37" x14ac:dyDescent="0.2">
      <c r="A97" s="6" t="s">
        <v>468</v>
      </c>
      <c r="B97" s="7">
        <v>38991</v>
      </c>
      <c r="C97" s="8" t="s">
        <v>469</v>
      </c>
      <c r="D97" s="8" t="s">
        <v>29</v>
      </c>
      <c r="E97" s="9" t="s">
        <v>182</v>
      </c>
      <c r="F97" s="8" t="s">
        <v>470</v>
      </c>
      <c r="G97" s="10">
        <v>466</v>
      </c>
      <c r="H97" s="11">
        <v>1</v>
      </c>
      <c r="I97" s="11" t="str">
        <f t="shared" si="5"/>
        <v>4661</v>
      </c>
      <c r="J97" s="8" t="s">
        <v>471</v>
      </c>
      <c r="K97" s="8" t="s">
        <v>33</v>
      </c>
      <c r="L97" s="8" t="s">
        <v>472</v>
      </c>
      <c r="M97" s="12" t="s">
        <v>473</v>
      </c>
      <c r="N97" s="12" t="s">
        <v>186</v>
      </c>
      <c r="O97" s="12" t="s">
        <v>187</v>
      </c>
      <c r="P97" s="24" t="s">
        <v>474</v>
      </c>
      <c r="Q97" s="13">
        <v>2762</v>
      </c>
      <c r="R97" s="13">
        <v>6525</v>
      </c>
      <c r="S97" s="12"/>
      <c r="T97" s="12" t="s">
        <v>475</v>
      </c>
      <c r="U97" s="12" t="s">
        <v>40</v>
      </c>
      <c r="V97" s="12"/>
      <c r="W97" s="12"/>
      <c r="X97" s="14">
        <v>4306693.12</v>
      </c>
      <c r="Y97" s="14"/>
      <c r="Z97" s="14">
        <v>-1814940.67</v>
      </c>
      <c r="AA97" s="14">
        <v>2453891.4275999996</v>
      </c>
      <c r="AB97" s="14"/>
    </row>
    <row r="98" spans="1:37" x14ac:dyDescent="0.2">
      <c r="A98" s="6" t="s">
        <v>477</v>
      </c>
      <c r="B98" s="7">
        <v>37776</v>
      </c>
      <c r="C98" s="8" t="s">
        <v>478</v>
      </c>
      <c r="D98" s="8" t="s">
        <v>29</v>
      </c>
      <c r="E98" s="9" t="s">
        <v>182</v>
      </c>
      <c r="F98" s="8" t="s">
        <v>479</v>
      </c>
      <c r="G98" s="10">
        <v>743</v>
      </c>
      <c r="H98" s="11">
        <v>0</v>
      </c>
      <c r="I98" s="11" t="str">
        <f t="shared" si="5"/>
        <v>7430</v>
      </c>
      <c r="J98" s="8" t="s">
        <v>586</v>
      </c>
      <c r="K98" s="8" t="s">
        <v>33</v>
      </c>
      <c r="L98" s="8" t="s">
        <v>480</v>
      </c>
      <c r="M98" s="12" t="s">
        <v>481</v>
      </c>
      <c r="N98" s="12" t="s">
        <v>186</v>
      </c>
      <c r="O98" s="12" t="s">
        <v>251</v>
      </c>
      <c r="P98" s="24" t="s">
        <v>482</v>
      </c>
      <c r="Q98" s="13">
        <v>5650</v>
      </c>
      <c r="R98" s="13">
        <v>2171</v>
      </c>
      <c r="S98" s="12"/>
      <c r="T98" s="12" t="s">
        <v>189</v>
      </c>
      <c r="U98" s="12" t="s">
        <v>40</v>
      </c>
      <c r="V98" s="12"/>
      <c r="W98" s="12"/>
      <c r="X98" s="14">
        <v>4689985.2699999996</v>
      </c>
      <c r="Y98" s="14"/>
      <c r="Z98" s="14">
        <v>-1904794.25</v>
      </c>
      <c r="AA98" s="14">
        <v>1688394.7</v>
      </c>
      <c r="AB98" s="14"/>
      <c r="AC98" s="28"/>
    </row>
    <row r="99" spans="1:37" x14ac:dyDescent="0.2">
      <c r="A99" s="6" t="s">
        <v>485</v>
      </c>
      <c r="B99" s="7">
        <v>36276</v>
      </c>
      <c r="C99" s="8" t="s">
        <v>486</v>
      </c>
      <c r="D99" s="8" t="s">
        <v>29</v>
      </c>
      <c r="E99" s="9" t="s">
        <v>54</v>
      </c>
      <c r="F99" s="8" t="s">
        <v>487</v>
      </c>
      <c r="G99" s="10">
        <v>776</v>
      </c>
      <c r="H99" s="11">
        <v>0</v>
      </c>
      <c r="I99" s="11" t="str">
        <f t="shared" si="5"/>
        <v>7760</v>
      </c>
      <c r="J99" s="8"/>
      <c r="K99" s="8" t="s">
        <v>488</v>
      </c>
      <c r="L99" s="8" t="s">
        <v>489</v>
      </c>
      <c r="M99" s="12" t="s">
        <v>490</v>
      </c>
      <c r="N99" s="12" t="s">
        <v>58</v>
      </c>
      <c r="O99" s="12" t="s">
        <v>491</v>
      </c>
      <c r="P99" s="12" t="s">
        <v>492</v>
      </c>
      <c r="Q99" s="13">
        <v>1274</v>
      </c>
      <c r="R99" s="13">
        <v>8455</v>
      </c>
      <c r="S99" s="12"/>
      <c r="T99" s="12" t="s">
        <v>493</v>
      </c>
      <c r="U99" s="12" t="s">
        <v>40</v>
      </c>
      <c r="V99" s="12" t="s">
        <v>169</v>
      </c>
      <c r="W99" s="12"/>
      <c r="X99" s="14">
        <v>4035549</v>
      </c>
      <c r="Y99" s="14"/>
      <c r="Z99" s="14">
        <v>-1904794.25</v>
      </c>
      <c r="AA99" s="14">
        <v>2824884.3</v>
      </c>
      <c r="AB99" s="14"/>
    </row>
    <row r="100" spans="1:37" x14ac:dyDescent="0.2">
      <c r="A100" s="6" t="s">
        <v>495</v>
      </c>
      <c r="B100" s="29" t="s">
        <v>496</v>
      </c>
      <c r="C100" s="30" t="s">
        <v>366</v>
      </c>
      <c r="D100" s="8" t="s">
        <v>82</v>
      </c>
      <c r="E100" s="9" t="s">
        <v>54</v>
      </c>
      <c r="F100" s="9" t="s">
        <v>54</v>
      </c>
      <c r="G100" s="10">
        <v>1068</v>
      </c>
      <c r="H100" s="11">
        <v>1</v>
      </c>
      <c r="I100" s="11" t="str">
        <f t="shared" si="5"/>
        <v>10681</v>
      </c>
      <c r="J100" s="24"/>
      <c r="K100" s="8" t="s">
        <v>261</v>
      </c>
      <c r="L100" s="8" t="s">
        <v>497</v>
      </c>
      <c r="M100" s="8" t="s">
        <v>173</v>
      </c>
      <c r="N100" s="8" t="s">
        <v>58</v>
      </c>
      <c r="O100" s="12" t="s">
        <v>372</v>
      </c>
      <c r="P100" s="8" t="s">
        <v>369</v>
      </c>
      <c r="Q100" s="13">
        <v>955</v>
      </c>
      <c r="R100" s="31"/>
      <c r="S100" s="8"/>
      <c r="T100" s="8"/>
      <c r="U100" s="8" t="s">
        <v>40</v>
      </c>
      <c r="V100" s="8"/>
      <c r="W100" s="8"/>
      <c r="X100" s="14">
        <v>5.16</v>
      </c>
      <c r="Y100" s="32"/>
      <c r="Z100" s="32"/>
      <c r="AA100" s="14">
        <f>SUM(X100:Z100)</f>
        <v>5.16</v>
      </c>
      <c r="AB100" s="33"/>
      <c r="AC100" s="12"/>
      <c r="AD100" s="30"/>
      <c r="AE100" s="6"/>
      <c r="AF100" s="6"/>
      <c r="AG100" s="6"/>
      <c r="AH100" s="6"/>
      <c r="AI100" s="6"/>
      <c r="AJ100" s="6"/>
      <c r="AK100" s="34"/>
    </row>
    <row r="101" spans="1:37" x14ac:dyDescent="0.2">
      <c r="A101" s="6" t="s">
        <v>500</v>
      </c>
      <c r="B101" s="29" t="s">
        <v>496</v>
      </c>
      <c r="C101" s="30" t="s">
        <v>366</v>
      </c>
      <c r="D101" s="8" t="s">
        <v>82</v>
      </c>
      <c r="E101" s="9" t="s">
        <v>54</v>
      </c>
      <c r="F101" s="9" t="s">
        <v>54</v>
      </c>
      <c r="G101" s="10">
        <v>647</v>
      </c>
      <c r="H101" s="11"/>
      <c r="I101" s="11" t="str">
        <f t="shared" si="5"/>
        <v>647</v>
      </c>
      <c r="J101" s="24"/>
      <c r="K101" s="8" t="s">
        <v>85</v>
      </c>
      <c r="L101" s="8" t="s">
        <v>501</v>
      </c>
      <c r="M101" s="8" t="s">
        <v>173</v>
      </c>
      <c r="N101" s="12" t="s">
        <v>58</v>
      </c>
      <c r="O101" s="12" t="s">
        <v>372</v>
      </c>
      <c r="P101" s="8" t="s">
        <v>369</v>
      </c>
      <c r="Q101" s="13">
        <v>2390</v>
      </c>
      <c r="R101" s="31"/>
      <c r="S101" s="8"/>
      <c r="T101" s="8" t="s">
        <v>61</v>
      </c>
      <c r="U101" s="12" t="s">
        <v>40</v>
      </c>
      <c r="V101" s="8"/>
      <c r="W101" s="8"/>
      <c r="X101" s="14">
        <v>478000</v>
      </c>
      <c r="Y101" s="32"/>
      <c r="Z101" s="32"/>
      <c r="AA101" s="14">
        <f t="shared" ref="AA101:AA123" si="6">SUM(X101:Z101)</f>
        <v>478000</v>
      </c>
      <c r="AB101" s="33"/>
      <c r="AC101" s="12"/>
      <c r="AD101" s="30"/>
      <c r="AE101" s="6"/>
      <c r="AF101" s="6"/>
      <c r="AG101" s="6"/>
      <c r="AH101" s="6"/>
      <c r="AI101" s="6"/>
      <c r="AJ101" s="6"/>
      <c r="AK101" s="34"/>
    </row>
    <row r="102" spans="1:37" x14ac:dyDescent="0.2">
      <c r="A102" s="6" t="s">
        <v>502</v>
      </c>
      <c r="B102" s="29" t="s">
        <v>496</v>
      </c>
      <c r="C102" s="30" t="s">
        <v>366</v>
      </c>
      <c r="D102" s="8" t="s">
        <v>82</v>
      </c>
      <c r="E102" s="9" t="s">
        <v>54</v>
      </c>
      <c r="F102" s="9" t="s">
        <v>54</v>
      </c>
      <c r="G102" s="10">
        <v>641</v>
      </c>
      <c r="H102" s="11">
        <v>1</v>
      </c>
      <c r="I102" s="11" t="str">
        <f t="shared" si="5"/>
        <v>6411</v>
      </c>
      <c r="J102" s="24"/>
      <c r="K102" s="8" t="s">
        <v>503</v>
      </c>
      <c r="L102" s="8" t="s">
        <v>504</v>
      </c>
      <c r="M102" s="8" t="s">
        <v>173</v>
      </c>
      <c r="N102" s="12" t="s">
        <v>58</v>
      </c>
      <c r="O102" s="12" t="s">
        <v>372</v>
      </c>
      <c r="P102" s="8" t="s">
        <v>369</v>
      </c>
      <c r="Q102" s="13">
        <v>6856</v>
      </c>
      <c r="R102" s="31"/>
      <c r="S102" s="8"/>
      <c r="T102" s="8" t="s">
        <v>61</v>
      </c>
      <c r="U102" s="12" t="s">
        <v>40</v>
      </c>
      <c r="V102" s="8"/>
      <c r="W102" s="8"/>
      <c r="X102" s="14">
        <v>1371200</v>
      </c>
      <c r="Y102" s="32"/>
      <c r="Z102" s="32"/>
      <c r="AA102" s="14">
        <f t="shared" si="6"/>
        <v>1371200</v>
      </c>
      <c r="AB102" s="33"/>
      <c r="AC102" s="12"/>
      <c r="AD102" s="30"/>
      <c r="AE102" s="6"/>
      <c r="AF102" s="6"/>
      <c r="AG102" s="6"/>
      <c r="AH102" s="6"/>
      <c r="AI102" s="6"/>
      <c r="AJ102" s="6"/>
      <c r="AK102" s="34"/>
    </row>
    <row r="103" spans="1:37" x14ac:dyDescent="0.2">
      <c r="A103" s="6" t="s">
        <v>505</v>
      </c>
      <c r="B103" s="29" t="s">
        <v>496</v>
      </c>
      <c r="C103" s="30" t="s">
        <v>366</v>
      </c>
      <c r="D103" s="8" t="s">
        <v>82</v>
      </c>
      <c r="E103" s="9" t="s">
        <v>54</v>
      </c>
      <c r="F103" s="9" t="s">
        <v>54</v>
      </c>
      <c r="G103" s="10">
        <v>641</v>
      </c>
      <c r="H103" s="11">
        <v>2</v>
      </c>
      <c r="I103" s="11" t="str">
        <f t="shared" si="5"/>
        <v>6412</v>
      </c>
      <c r="J103" s="24"/>
      <c r="K103" s="8" t="s">
        <v>363</v>
      </c>
      <c r="L103" s="8" t="s">
        <v>506</v>
      </c>
      <c r="M103" s="8" t="s">
        <v>173</v>
      </c>
      <c r="N103" s="12" t="s">
        <v>58</v>
      </c>
      <c r="O103" s="12" t="s">
        <v>372</v>
      </c>
      <c r="P103" s="8" t="s">
        <v>369</v>
      </c>
      <c r="Q103" s="13">
        <v>22</v>
      </c>
      <c r="R103" s="31"/>
      <c r="S103" s="8"/>
      <c r="T103" s="8" t="s">
        <v>61</v>
      </c>
      <c r="U103" s="12" t="s">
        <v>40</v>
      </c>
      <c r="V103" s="8"/>
      <c r="W103" s="8"/>
      <c r="X103" s="14">
        <v>4400</v>
      </c>
      <c r="Y103" s="32"/>
      <c r="Z103" s="32"/>
      <c r="AA103" s="14">
        <f t="shared" si="6"/>
        <v>4400</v>
      </c>
      <c r="AB103" s="33"/>
      <c r="AC103" s="12"/>
      <c r="AD103" s="30"/>
      <c r="AE103" s="6"/>
      <c r="AF103" s="6"/>
      <c r="AG103" s="6"/>
      <c r="AH103" s="6"/>
      <c r="AI103" s="6"/>
      <c r="AJ103" s="6"/>
      <c r="AK103" s="34"/>
    </row>
    <row r="104" spans="1:37" x14ac:dyDescent="0.2">
      <c r="A104" s="6" t="s">
        <v>306</v>
      </c>
      <c r="B104" s="29" t="s">
        <v>496</v>
      </c>
      <c r="C104" s="30" t="s">
        <v>366</v>
      </c>
      <c r="D104" s="8" t="s">
        <v>82</v>
      </c>
      <c r="E104" s="9" t="s">
        <v>54</v>
      </c>
      <c r="F104" s="9" t="s">
        <v>54</v>
      </c>
      <c r="G104" s="10">
        <v>641</v>
      </c>
      <c r="H104" s="11">
        <v>3</v>
      </c>
      <c r="I104" s="11" t="str">
        <f t="shared" si="5"/>
        <v>6413</v>
      </c>
      <c r="J104" s="24"/>
      <c r="K104" s="8" t="s">
        <v>363</v>
      </c>
      <c r="L104" s="8" t="s">
        <v>506</v>
      </c>
      <c r="M104" s="8" t="s">
        <v>173</v>
      </c>
      <c r="N104" s="12" t="s">
        <v>58</v>
      </c>
      <c r="O104" s="12" t="s">
        <v>372</v>
      </c>
      <c r="P104" s="8" t="s">
        <v>369</v>
      </c>
      <c r="Q104" s="13">
        <v>3</v>
      </c>
      <c r="R104" s="31"/>
      <c r="S104" s="8"/>
      <c r="T104" s="8" t="s">
        <v>61</v>
      </c>
      <c r="U104" s="12" t="s">
        <v>40</v>
      </c>
      <c r="V104" s="8"/>
      <c r="W104" s="8"/>
      <c r="X104" s="14">
        <v>600</v>
      </c>
      <c r="Y104" s="32"/>
      <c r="Z104" s="32"/>
      <c r="AA104" s="14">
        <f t="shared" si="6"/>
        <v>600</v>
      </c>
      <c r="AB104" s="33"/>
      <c r="AC104" s="12"/>
      <c r="AD104" s="30"/>
      <c r="AE104" s="6"/>
      <c r="AF104" s="6"/>
      <c r="AG104" s="6"/>
      <c r="AH104" s="6"/>
      <c r="AI104" s="6"/>
      <c r="AJ104" s="6"/>
      <c r="AK104" s="34"/>
    </row>
    <row r="105" spans="1:37" x14ac:dyDescent="0.2">
      <c r="A105" s="6" t="s">
        <v>507</v>
      </c>
      <c r="B105" s="29" t="s">
        <v>483</v>
      </c>
      <c r="C105" s="12" t="s">
        <v>181</v>
      </c>
      <c r="D105" s="8" t="s">
        <v>29</v>
      </c>
      <c r="E105" s="9" t="s">
        <v>182</v>
      </c>
      <c r="F105" s="9" t="s">
        <v>182</v>
      </c>
      <c r="G105" s="10">
        <v>1809</v>
      </c>
      <c r="H105" s="11"/>
      <c r="I105" s="11" t="str">
        <f t="shared" si="5"/>
        <v>1809</v>
      </c>
      <c r="J105" s="24"/>
      <c r="K105" s="8" t="s">
        <v>33</v>
      </c>
      <c r="L105" s="8" t="s">
        <v>508</v>
      </c>
      <c r="M105" s="12" t="s">
        <v>509</v>
      </c>
      <c r="N105" s="12" t="s">
        <v>186</v>
      </c>
      <c r="O105" s="12" t="s">
        <v>187</v>
      </c>
      <c r="P105" s="24" t="s">
        <v>188</v>
      </c>
      <c r="Q105" s="13">
        <v>42</v>
      </c>
      <c r="R105" s="13">
        <v>90</v>
      </c>
      <c r="S105" s="12"/>
      <c r="T105" s="12"/>
      <c r="U105" s="12" t="s">
        <v>40</v>
      </c>
      <c r="V105" s="12"/>
      <c r="W105" s="12"/>
      <c r="X105" s="14">
        <v>131471.28</v>
      </c>
      <c r="Y105" s="32"/>
      <c r="Z105" s="14">
        <v>-55706.26</v>
      </c>
      <c r="AA105" s="14">
        <f t="shared" si="6"/>
        <v>75765.01999999999</v>
      </c>
      <c r="AB105" s="33"/>
      <c r="AC105" s="12"/>
      <c r="AD105" s="30"/>
      <c r="AE105" s="6"/>
      <c r="AF105" s="6"/>
      <c r="AG105" s="6"/>
      <c r="AH105" s="6"/>
      <c r="AI105" s="6"/>
      <c r="AJ105" s="6"/>
      <c r="AK105" s="34"/>
    </row>
    <row r="106" spans="1:37" x14ac:dyDescent="0.2">
      <c r="A106" s="6" t="s">
        <v>336</v>
      </c>
      <c r="B106" s="29" t="s">
        <v>510</v>
      </c>
      <c r="C106" s="30" t="s">
        <v>469</v>
      </c>
      <c r="D106" s="8" t="s">
        <v>29</v>
      </c>
      <c r="E106" s="9" t="s">
        <v>182</v>
      </c>
      <c r="F106" s="8" t="s">
        <v>470</v>
      </c>
      <c r="G106" s="10">
        <v>643</v>
      </c>
      <c r="H106" s="11"/>
      <c r="I106" s="11" t="str">
        <f t="shared" si="5"/>
        <v>643</v>
      </c>
      <c r="J106" s="24">
        <v>26</v>
      </c>
      <c r="K106" s="8" t="s">
        <v>33</v>
      </c>
      <c r="L106" s="8" t="s">
        <v>511</v>
      </c>
      <c r="M106" s="12" t="s">
        <v>473</v>
      </c>
      <c r="N106" s="12" t="s">
        <v>186</v>
      </c>
      <c r="O106" s="12" t="s">
        <v>187</v>
      </c>
      <c r="P106" s="24" t="s">
        <v>512</v>
      </c>
      <c r="Q106" s="13">
        <v>1994</v>
      </c>
      <c r="R106" s="13">
        <v>0</v>
      </c>
      <c r="S106" s="12"/>
      <c r="T106" s="12"/>
      <c r="U106" s="12" t="s">
        <v>40</v>
      </c>
      <c r="V106" s="12"/>
      <c r="W106" s="12"/>
      <c r="X106" s="14">
        <v>39045.86</v>
      </c>
      <c r="Y106" s="32"/>
      <c r="Z106" s="14">
        <v>-5858.19</v>
      </c>
      <c r="AA106" s="14">
        <f t="shared" si="6"/>
        <v>33187.67</v>
      </c>
      <c r="AB106" s="33"/>
      <c r="AC106" s="12"/>
      <c r="AD106" s="30"/>
      <c r="AE106" s="6"/>
      <c r="AF106" s="6"/>
      <c r="AG106" s="6"/>
      <c r="AH106" s="6"/>
      <c r="AI106" s="6"/>
      <c r="AJ106" s="6"/>
      <c r="AK106" s="34"/>
    </row>
    <row r="107" spans="1:37" x14ac:dyDescent="0.2">
      <c r="A107" s="6" t="s">
        <v>515</v>
      </c>
      <c r="B107" s="29" t="s">
        <v>516</v>
      </c>
      <c r="C107" s="30" t="s">
        <v>112</v>
      </c>
      <c r="D107" s="8" t="s">
        <v>29</v>
      </c>
      <c r="E107" s="9" t="s">
        <v>30</v>
      </c>
      <c r="F107" s="8" t="s">
        <v>31</v>
      </c>
      <c r="G107" s="10">
        <v>3074</v>
      </c>
      <c r="H107" s="11">
        <v>5</v>
      </c>
      <c r="I107" s="11" t="str">
        <f t="shared" si="5"/>
        <v>30745</v>
      </c>
      <c r="J107" s="24" t="s">
        <v>320</v>
      </c>
      <c r="K107" s="8" t="s">
        <v>33</v>
      </c>
      <c r="L107" s="8" t="s">
        <v>517</v>
      </c>
      <c r="M107" s="12" t="s">
        <v>114</v>
      </c>
      <c r="N107" s="12" t="s">
        <v>36</v>
      </c>
      <c r="O107" s="12" t="s">
        <v>37</v>
      </c>
      <c r="P107" s="12" t="s">
        <v>120</v>
      </c>
      <c r="Q107" s="13">
        <v>17217</v>
      </c>
      <c r="R107" s="13">
        <v>115000</v>
      </c>
      <c r="S107" s="35"/>
      <c r="T107" s="35" t="s">
        <v>518</v>
      </c>
      <c r="U107" s="12" t="s">
        <v>40</v>
      </c>
      <c r="V107" s="36"/>
      <c r="W107" s="36"/>
      <c r="X107" s="23">
        <v>22120885.5</v>
      </c>
      <c r="Y107" s="23">
        <v>20726656.649999999</v>
      </c>
      <c r="Z107" s="14">
        <v>-9143977.7899999991</v>
      </c>
      <c r="AA107" s="14">
        <f t="shared" si="6"/>
        <v>33703564.359999999</v>
      </c>
    </row>
    <row r="108" spans="1:37" x14ac:dyDescent="0.2">
      <c r="A108" s="6" t="s">
        <v>520</v>
      </c>
      <c r="B108" s="37" t="s">
        <v>483</v>
      </c>
      <c r="C108" s="38" t="s">
        <v>587</v>
      </c>
      <c r="D108" s="39" t="s">
        <v>29</v>
      </c>
      <c r="E108" s="40" t="s">
        <v>54</v>
      </c>
      <c r="F108" s="39" t="s">
        <v>288</v>
      </c>
      <c r="G108" s="41" t="s">
        <v>521</v>
      </c>
      <c r="H108" s="42">
        <v>5</v>
      </c>
      <c r="I108" s="11" t="str">
        <f t="shared" si="5"/>
        <v>1605</v>
      </c>
      <c r="J108" s="43"/>
      <c r="K108" s="39" t="s">
        <v>33</v>
      </c>
      <c r="L108" s="39" t="s">
        <v>522</v>
      </c>
      <c r="M108" s="12" t="s">
        <v>290</v>
      </c>
      <c r="N108" s="36" t="s">
        <v>58</v>
      </c>
      <c r="O108" s="36" t="s">
        <v>291</v>
      </c>
      <c r="P108" s="36" t="s">
        <v>292</v>
      </c>
      <c r="Q108" s="44">
        <v>146</v>
      </c>
      <c r="R108" s="44">
        <f>Q108*3.5</f>
        <v>511</v>
      </c>
      <c r="S108" s="36"/>
      <c r="T108" s="36" t="s">
        <v>61</v>
      </c>
      <c r="U108" s="12" t="s">
        <v>40</v>
      </c>
      <c r="V108" s="36"/>
      <c r="W108" s="36"/>
      <c r="X108" s="23">
        <v>333189.21999999997</v>
      </c>
      <c r="AA108" s="14">
        <f t="shared" si="6"/>
        <v>333189.21999999997</v>
      </c>
    </row>
    <row r="109" spans="1:37" x14ac:dyDescent="0.2">
      <c r="A109" s="6" t="s">
        <v>523</v>
      </c>
      <c r="B109" s="37" t="s">
        <v>524</v>
      </c>
      <c r="C109" s="38" t="s">
        <v>181</v>
      </c>
      <c r="D109" s="39" t="s">
        <v>29</v>
      </c>
      <c r="E109" s="40" t="s">
        <v>182</v>
      </c>
      <c r="F109" s="39" t="s">
        <v>182</v>
      </c>
      <c r="G109" s="41" t="s">
        <v>525</v>
      </c>
      <c r="H109" s="42">
        <v>3</v>
      </c>
      <c r="I109" s="11" t="str">
        <f t="shared" si="5"/>
        <v>4073</v>
      </c>
      <c r="J109" s="43"/>
      <c r="K109" s="39" t="s">
        <v>33</v>
      </c>
      <c r="L109" s="39" t="s">
        <v>526</v>
      </c>
      <c r="M109" s="45" t="s">
        <v>527</v>
      </c>
      <c r="N109" s="12" t="s">
        <v>186</v>
      </c>
      <c r="O109" s="45" t="s">
        <v>187</v>
      </c>
      <c r="P109" s="43" t="s">
        <v>528</v>
      </c>
      <c r="Q109" s="46">
        <v>529</v>
      </c>
      <c r="R109" s="46">
        <v>0</v>
      </c>
      <c r="S109" s="45"/>
      <c r="T109" s="45"/>
      <c r="U109" s="12" t="s">
        <v>40</v>
      </c>
      <c r="V109" s="45"/>
      <c r="W109" s="45"/>
      <c r="X109" s="47">
        <v>1056007.72</v>
      </c>
      <c r="Z109" s="14">
        <v>-78360.259999999995</v>
      </c>
      <c r="AA109" s="14">
        <f t="shared" si="6"/>
        <v>977647.46</v>
      </c>
    </row>
    <row r="110" spans="1:37" x14ac:dyDescent="0.2">
      <c r="A110" s="6" t="s">
        <v>529</v>
      </c>
      <c r="B110" s="37" t="s">
        <v>483</v>
      </c>
      <c r="C110" s="38" t="s">
        <v>112</v>
      </c>
      <c r="D110" s="39" t="s">
        <v>29</v>
      </c>
      <c r="E110" s="40" t="s">
        <v>30</v>
      </c>
      <c r="F110" s="39" t="s">
        <v>31</v>
      </c>
      <c r="G110" s="41" t="s">
        <v>530</v>
      </c>
      <c r="H110" s="42"/>
      <c r="I110" s="11" t="str">
        <f t="shared" si="5"/>
        <v>4822</v>
      </c>
      <c r="J110" s="43"/>
      <c r="K110" s="39" t="s">
        <v>396</v>
      </c>
      <c r="L110" s="39" t="s">
        <v>531</v>
      </c>
      <c r="M110" s="12" t="s">
        <v>114</v>
      </c>
      <c r="N110" s="12" t="s">
        <v>36</v>
      </c>
      <c r="O110" s="12" t="s">
        <v>37</v>
      </c>
      <c r="P110" s="12" t="s">
        <v>120</v>
      </c>
      <c r="Q110" s="13">
        <v>22516</v>
      </c>
      <c r="R110" s="48"/>
      <c r="S110" s="48"/>
      <c r="T110" s="12" t="s">
        <v>121</v>
      </c>
      <c r="U110" s="12" t="s">
        <v>40</v>
      </c>
      <c r="V110" s="48"/>
      <c r="W110" s="48"/>
      <c r="X110" s="47">
        <v>11637123.74</v>
      </c>
      <c r="Z110" s="14">
        <v>-4588848.25</v>
      </c>
      <c r="AA110" s="14">
        <f t="shared" si="6"/>
        <v>7048275.4900000002</v>
      </c>
    </row>
    <row r="111" spans="1:37" x14ac:dyDescent="0.2">
      <c r="A111" s="6" t="s">
        <v>532</v>
      </c>
      <c r="B111" s="37" t="s">
        <v>533</v>
      </c>
      <c r="C111" s="38" t="s">
        <v>112</v>
      </c>
      <c r="D111" s="39" t="s">
        <v>82</v>
      </c>
      <c r="E111" s="40" t="s">
        <v>30</v>
      </c>
      <c r="F111" s="39" t="s">
        <v>31</v>
      </c>
      <c r="G111" s="41" t="s">
        <v>534</v>
      </c>
      <c r="H111" s="42">
        <v>2</v>
      </c>
      <c r="I111" s="11" t="str">
        <f t="shared" si="5"/>
        <v>9792</v>
      </c>
      <c r="J111" s="43"/>
      <c r="K111" s="39" t="s">
        <v>393</v>
      </c>
      <c r="L111" s="39" t="s">
        <v>535</v>
      </c>
      <c r="M111" s="12" t="s">
        <v>114</v>
      </c>
      <c r="N111" s="12" t="s">
        <v>36</v>
      </c>
      <c r="O111" s="12" t="s">
        <v>37</v>
      </c>
      <c r="P111" s="12" t="s">
        <v>536</v>
      </c>
      <c r="Q111" s="13">
        <v>1714</v>
      </c>
      <c r="R111" s="48"/>
      <c r="S111" s="48"/>
      <c r="T111" s="12" t="s">
        <v>121</v>
      </c>
      <c r="U111" s="12" t="s">
        <v>40</v>
      </c>
      <c r="V111" s="48"/>
      <c r="W111" s="48"/>
      <c r="X111" s="47">
        <v>950194.76</v>
      </c>
      <c r="Z111" s="14"/>
      <c r="AA111" s="14">
        <f t="shared" si="6"/>
        <v>950194.76</v>
      </c>
    </row>
    <row r="112" spans="1:37" x14ac:dyDescent="0.2">
      <c r="A112" s="6" t="s">
        <v>537</v>
      </c>
      <c r="B112" s="37" t="s">
        <v>538</v>
      </c>
      <c r="C112" s="38" t="s">
        <v>112</v>
      </c>
      <c r="D112" s="39" t="s">
        <v>82</v>
      </c>
      <c r="E112" s="40" t="s">
        <v>30</v>
      </c>
      <c r="F112" s="39" t="s">
        <v>31</v>
      </c>
      <c r="G112" s="41" t="s">
        <v>539</v>
      </c>
      <c r="H112" s="42">
        <v>3</v>
      </c>
      <c r="I112" s="11" t="str">
        <f t="shared" si="5"/>
        <v>24553</v>
      </c>
      <c r="J112" s="43"/>
      <c r="K112" s="39" t="s">
        <v>261</v>
      </c>
      <c r="L112" s="39" t="s">
        <v>535</v>
      </c>
      <c r="M112" s="12" t="s">
        <v>114</v>
      </c>
      <c r="N112" s="12" t="s">
        <v>36</v>
      </c>
      <c r="O112" s="12" t="s">
        <v>37</v>
      </c>
      <c r="P112" s="12" t="s">
        <v>120</v>
      </c>
      <c r="Q112" s="13">
        <v>175</v>
      </c>
      <c r="R112" s="13"/>
      <c r="S112" s="12"/>
      <c r="T112" s="12" t="s">
        <v>121</v>
      </c>
      <c r="U112" s="12" t="s">
        <v>40</v>
      </c>
      <c r="V112" s="12"/>
      <c r="W112" s="48"/>
      <c r="X112" s="47">
        <v>82143.67</v>
      </c>
      <c r="Z112" s="14"/>
      <c r="AA112" s="14">
        <f t="shared" si="6"/>
        <v>82143.67</v>
      </c>
    </row>
    <row r="113" spans="1:27" x14ac:dyDescent="0.2">
      <c r="A113" s="6" t="s">
        <v>540</v>
      </c>
      <c r="B113" s="37" t="s">
        <v>541</v>
      </c>
      <c r="C113" s="38" t="s">
        <v>112</v>
      </c>
      <c r="D113" s="39" t="s">
        <v>82</v>
      </c>
      <c r="E113" s="40" t="s">
        <v>30</v>
      </c>
      <c r="F113" s="39" t="s">
        <v>31</v>
      </c>
      <c r="G113" s="41" t="s">
        <v>539</v>
      </c>
      <c r="H113" s="42">
        <v>2</v>
      </c>
      <c r="I113" s="11" t="str">
        <f t="shared" si="5"/>
        <v>24552</v>
      </c>
      <c r="J113" s="43"/>
      <c r="K113" s="39" t="s">
        <v>261</v>
      </c>
      <c r="L113" s="39" t="s">
        <v>535</v>
      </c>
      <c r="M113" s="12" t="s">
        <v>114</v>
      </c>
      <c r="N113" s="12" t="s">
        <v>36</v>
      </c>
      <c r="O113" s="12" t="s">
        <v>37</v>
      </c>
      <c r="P113" s="12" t="s">
        <v>120</v>
      </c>
      <c r="Q113" s="13">
        <v>842</v>
      </c>
      <c r="R113" s="13"/>
      <c r="S113" s="12"/>
      <c r="T113" s="12" t="s">
        <v>121</v>
      </c>
      <c r="U113" s="12" t="s">
        <v>40</v>
      </c>
      <c r="V113" s="12"/>
      <c r="W113" s="48"/>
      <c r="X113" s="47">
        <v>346230</v>
      </c>
      <c r="Z113" s="14"/>
      <c r="AA113" s="14">
        <f t="shared" si="6"/>
        <v>346230</v>
      </c>
    </row>
    <row r="114" spans="1:27" x14ac:dyDescent="0.2">
      <c r="A114" s="6" t="s">
        <v>542</v>
      </c>
      <c r="B114" s="37" t="s">
        <v>483</v>
      </c>
      <c r="C114" s="38" t="s">
        <v>137</v>
      </c>
      <c r="D114" s="39" t="s">
        <v>29</v>
      </c>
      <c r="E114" s="40" t="s">
        <v>30</v>
      </c>
      <c r="F114" s="39" t="s">
        <v>31</v>
      </c>
      <c r="G114" s="41" t="s">
        <v>543</v>
      </c>
      <c r="H114" s="42"/>
      <c r="I114" s="11" t="str">
        <f t="shared" si="5"/>
        <v>4654</v>
      </c>
      <c r="J114" s="43"/>
      <c r="K114" s="39" t="s">
        <v>33</v>
      </c>
      <c r="L114" s="39" t="s">
        <v>138</v>
      </c>
      <c r="M114" s="12" t="s">
        <v>139</v>
      </c>
      <c r="N114" s="12" t="s">
        <v>36</v>
      </c>
      <c r="O114" s="12" t="s">
        <v>37</v>
      </c>
      <c r="P114" s="12" t="s">
        <v>140</v>
      </c>
      <c r="Q114" s="13">
        <v>10</v>
      </c>
      <c r="R114" s="13"/>
      <c r="S114" s="12"/>
      <c r="T114" s="12" t="s">
        <v>141</v>
      </c>
      <c r="U114" s="12" t="s">
        <v>40</v>
      </c>
      <c r="V114" s="12"/>
      <c r="W114" s="21"/>
      <c r="X114" s="47">
        <v>55434.399999999994</v>
      </c>
      <c r="Z114" s="14">
        <v>-24447.5</v>
      </c>
      <c r="AA114" s="14">
        <f t="shared" si="6"/>
        <v>30986.899999999994</v>
      </c>
    </row>
    <row r="115" spans="1:27" x14ac:dyDescent="0.2">
      <c r="A115" s="6" t="s">
        <v>544</v>
      </c>
      <c r="B115" s="37" t="s">
        <v>483</v>
      </c>
      <c r="C115" s="38" t="s">
        <v>99</v>
      </c>
      <c r="D115" s="39" t="s">
        <v>29</v>
      </c>
      <c r="E115" s="40" t="s">
        <v>30</v>
      </c>
      <c r="F115" s="39" t="s">
        <v>31</v>
      </c>
      <c r="G115" s="41" t="s">
        <v>545</v>
      </c>
      <c r="H115" s="42"/>
      <c r="I115" s="11" t="str">
        <f t="shared" si="5"/>
        <v>4526</v>
      </c>
      <c r="J115" s="43"/>
      <c r="K115" s="39" t="s">
        <v>33</v>
      </c>
      <c r="L115" s="39" t="s">
        <v>546</v>
      </c>
      <c r="M115" s="12" t="s">
        <v>101</v>
      </c>
      <c r="N115" s="12" t="s">
        <v>36</v>
      </c>
      <c r="O115" s="12" t="s">
        <v>37</v>
      </c>
      <c r="P115" s="12" t="s">
        <v>102</v>
      </c>
      <c r="Q115" s="13">
        <v>28</v>
      </c>
      <c r="R115" s="13"/>
      <c r="S115" s="12"/>
      <c r="T115" s="12" t="s">
        <v>103</v>
      </c>
      <c r="U115" s="12" t="s">
        <v>40</v>
      </c>
      <c r="V115" s="12"/>
      <c r="W115" s="48"/>
      <c r="X115" s="47">
        <v>57811.95</v>
      </c>
      <c r="Z115" s="14">
        <v>-25500.75</v>
      </c>
      <c r="AA115" s="14">
        <f t="shared" si="6"/>
        <v>32311.199999999997</v>
      </c>
    </row>
    <row r="116" spans="1:27" x14ac:dyDescent="0.2">
      <c r="A116" s="6" t="s">
        <v>135</v>
      </c>
      <c r="B116" s="37" t="s">
        <v>547</v>
      </c>
      <c r="C116" s="38" t="s">
        <v>330</v>
      </c>
      <c r="D116" s="39" t="s">
        <v>29</v>
      </c>
      <c r="E116" s="40" t="s">
        <v>30</v>
      </c>
      <c r="F116" s="39" t="s">
        <v>331</v>
      </c>
      <c r="G116" s="41" t="s">
        <v>548</v>
      </c>
      <c r="H116" s="42"/>
      <c r="I116" s="11" t="str">
        <f t="shared" si="5"/>
        <v>2069</v>
      </c>
      <c r="J116" s="43"/>
      <c r="K116" s="39" t="s">
        <v>33</v>
      </c>
      <c r="L116" s="39" t="s">
        <v>549</v>
      </c>
      <c r="M116" s="12" t="s">
        <v>333</v>
      </c>
      <c r="N116" s="12" t="s">
        <v>203</v>
      </c>
      <c r="O116" s="12" t="s">
        <v>37</v>
      </c>
      <c r="P116" s="12" t="s">
        <v>334</v>
      </c>
      <c r="Q116" s="13">
        <v>800</v>
      </c>
      <c r="R116" s="13">
        <v>2192</v>
      </c>
      <c r="S116" s="12"/>
      <c r="T116" s="12" t="s">
        <v>335</v>
      </c>
      <c r="U116" s="12" t="s">
        <v>40</v>
      </c>
      <c r="V116" s="12" t="s">
        <v>36</v>
      </c>
      <c r="W116" s="48"/>
      <c r="X116" s="47">
        <v>355064.12</v>
      </c>
      <c r="Z116" s="14">
        <v>-156938.29999999999</v>
      </c>
      <c r="AA116" s="14">
        <f t="shared" si="6"/>
        <v>198125.82</v>
      </c>
    </row>
    <row r="117" spans="1:27" x14ac:dyDescent="0.2">
      <c r="A117" s="6" t="s">
        <v>84</v>
      </c>
      <c r="B117" s="37" t="s">
        <v>550</v>
      </c>
      <c r="C117" s="38" t="s">
        <v>90</v>
      </c>
      <c r="D117" s="39" t="s">
        <v>82</v>
      </c>
      <c r="E117" s="40" t="s">
        <v>30</v>
      </c>
      <c r="F117" s="39" t="s">
        <v>91</v>
      </c>
      <c r="G117" s="41" t="s">
        <v>551</v>
      </c>
      <c r="H117" s="42">
        <v>4</v>
      </c>
      <c r="I117" s="11" t="str">
        <f t="shared" si="5"/>
        <v>17784</v>
      </c>
      <c r="J117" s="43"/>
      <c r="K117" s="39" t="s">
        <v>393</v>
      </c>
      <c r="L117" s="39" t="s">
        <v>552</v>
      </c>
      <c r="M117" s="12" t="s">
        <v>93</v>
      </c>
      <c r="N117" s="12" t="s">
        <v>36</v>
      </c>
      <c r="O117" s="12" t="s">
        <v>37</v>
      </c>
      <c r="P117" s="48" t="s">
        <v>94</v>
      </c>
      <c r="Q117" s="13">
        <v>106</v>
      </c>
      <c r="R117" s="48"/>
      <c r="S117" s="48"/>
      <c r="T117" s="12" t="s">
        <v>95</v>
      </c>
      <c r="U117" s="12" t="s">
        <v>40</v>
      </c>
      <c r="V117" s="48"/>
      <c r="W117" s="48"/>
      <c r="X117" s="47">
        <v>10377.4</v>
      </c>
      <c r="Z117" s="14">
        <v>-622.64</v>
      </c>
      <c r="AA117" s="14">
        <f t="shared" si="6"/>
        <v>9754.76</v>
      </c>
    </row>
    <row r="118" spans="1:27" x14ac:dyDescent="0.2">
      <c r="A118" s="6" t="s">
        <v>553</v>
      </c>
      <c r="B118" s="37" t="s">
        <v>496</v>
      </c>
      <c r="C118" s="38" t="s">
        <v>366</v>
      </c>
      <c r="D118" s="39" t="s">
        <v>29</v>
      </c>
      <c r="E118" s="40" t="s">
        <v>54</v>
      </c>
      <c r="F118" s="39" t="s">
        <v>54</v>
      </c>
      <c r="G118" s="41">
        <v>432</v>
      </c>
      <c r="H118" s="42">
        <v>1</v>
      </c>
      <c r="I118" s="11" t="str">
        <f t="shared" si="5"/>
        <v>4321</v>
      </c>
      <c r="J118" s="43"/>
      <c r="K118" s="39" t="s">
        <v>33</v>
      </c>
      <c r="L118" s="39" t="s">
        <v>554</v>
      </c>
      <c r="M118" s="45" t="s">
        <v>173</v>
      </c>
      <c r="N118" s="45" t="s">
        <v>58</v>
      </c>
      <c r="O118" s="45" t="s">
        <v>167</v>
      </c>
      <c r="P118" s="45" t="s">
        <v>555</v>
      </c>
      <c r="Q118" s="13">
        <v>969</v>
      </c>
      <c r="R118" s="13" t="s">
        <v>556</v>
      </c>
      <c r="S118" s="45"/>
      <c r="T118" s="45" t="s">
        <v>61</v>
      </c>
      <c r="U118" s="45" t="s">
        <v>40</v>
      </c>
      <c r="V118" s="45"/>
      <c r="W118" s="45"/>
      <c r="X118" s="47">
        <v>275306.09999999998</v>
      </c>
      <c r="Z118" s="14">
        <v>-104952.05</v>
      </c>
      <c r="AA118" s="14">
        <f t="shared" si="6"/>
        <v>170354.05</v>
      </c>
    </row>
    <row r="119" spans="1:27" x14ac:dyDescent="0.2">
      <c r="A119" s="6" t="s">
        <v>96</v>
      </c>
      <c r="B119" s="37" t="s">
        <v>496</v>
      </c>
      <c r="C119" s="38" t="s">
        <v>557</v>
      </c>
      <c r="D119" s="39" t="s">
        <v>29</v>
      </c>
      <c r="E119" s="40" t="s">
        <v>54</v>
      </c>
      <c r="F119" s="39" t="s">
        <v>54</v>
      </c>
      <c r="G119" s="41" t="s">
        <v>558</v>
      </c>
      <c r="H119" s="42"/>
      <c r="I119" s="11" t="str">
        <f t="shared" si="5"/>
        <v>622</v>
      </c>
      <c r="J119" s="43">
        <v>3</v>
      </c>
      <c r="K119" s="39" t="s">
        <v>33</v>
      </c>
      <c r="L119" s="39" t="s">
        <v>559</v>
      </c>
      <c r="M119" s="45" t="s">
        <v>560</v>
      </c>
      <c r="N119" s="45" t="s">
        <v>58</v>
      </c>
      <c r="O119" s="45" t="s">
        <v>167</v>
      </c>
      <c r="P119" s="45" t="s">
        <v>561</v>
      </c>
      <c r="Q119" s="13">
        <v>216</v>
      </c>
      <c r="R119" s="13">
        <v>779</v>
      </c>
      <c r="S119" s="45"/>
      <c r="T119" s="45" t="s">
        <v>61</v>
      </c>
      <c r="U119" s="45" t="s">
        <v>40</v>
      </c>
      <c r="V119" s="45"/>
      <c r="W119" s="45"/>
      <c r="X119" s="47">
        <v>1049946.44</v>
      </c>
      <c r="Z119" s="14">
        <v>-369582.17000000004</v>
      </c>
      <c r="AA119" s="14">
        <f t="shared" si="6"/>
        <v>680364.2699999999</v>
      </c>
    </row>
    <row r="120" spans="1:27" x14ac:dyDescent="0.2">
      <c r="A120" s="6" t="s">
        <v>564</v>
      </c>
      <c r="B120" s="49">
        <v>38412</v>
      </c>
      <c r="C120" s="49" t="s">
        <v>366</v>
      </c>
      <c r="D120" s="39" t="s">
        <v>82</v>
      </c>
      <c r="E120" s="40" t="s">
        <v>54</v>
      </c>
      <c r="F120" s="40" t="s">
        <v>54</v>
      </c>
      <c r="G120" s="41">
        <v>1178</v>
      </c>
      <c r="I120" s="11" t="str">
        <f t="shared" si="5"/>
        <v>1178</v>
      </c>
      <c r="K120" s="39" t="s">
        <v>261</v>
      </c>
      <c r="L120" s="39" t="s">
        <v>565</v>
      </c>
      <c r="M120" s="45" t="s">
        <v>173</v>
      </c>
      <c r="N120" s="36" t="s">
        <v>58</v>
      </c>
      <c r="O120" s="12" t="s">
        <v>167</v>
      </c>
      <c r="P120" s="8" t="s">
        <v>369</v>
      </c>
      <c r="Q120" s="46">
        <v>206</v>
      </c>
      <c r="T120" s="12" t="s">
        <v>566</v>
      </c>
      <c r="U120" s="12" t="s">
        <v>40</v>
      </c>
      <c r="V120" s="45" t="s">
        <v>58</v>
      </c>
      <c r="X120" s="14">
        <v>20600</v>
      </c>
      <c r="Z120" s="14"/>
      <c r="AA120" s="14">
        <f t="shared" si="6"/>
        <v>20600</v>
      </c>
    </row>
    <row r="121" spans="1:27" x14ac:dyDescent="0.2">
      <c r="A121" s="6" t="s">
        <v>567</v>
      </c>
      <c r="B121" s="49">
        <v>42558</v>
      </c>
      <c r="C121" s="8" t="s">
        <v>287</v>
      </c>
      <c r="D121" s="39" t="s">
        <v>29</v>
      </c>
      <c r="E121" s="40" t="s">
        <v>288</v>
      </c>
      <c r="F121" s="40" t="s">
        <v>288</v>
      </c>
      <c r="G121" s="41">
        <v>657</v>
      </c>
      <c r="I121" s="11" t="str">
        <f t="shared" si="5"/>
        <v>657</v>
      </c>
      <c r="J121" s="43">
        <v>1</v>
      </c>
      <c r="K121" s="39" t="s">
        <v>33</v>
      </c>
      <c r="L121" s="39" t="s">
        <v>568</v>
      </c>
      <c r="M121" s="45" t="s">
        <v>569</v>
      </c>
      <c r="N121" s="36" t="s">
        <v>58</v>
      </c>
      <c r="O121" s="12" t="s">
        <v>291</v>
      </c>
      <c r="P121" s="8" t="s">
        <v>570</v>
      </c>
      <c r="Q121" s="46"/>
      <c r="R121" s="13">
        <f>562.29*1.25*3</f>
        <v>2108.5874999999996</v>
      </c>
      <c r="T121" s="12" t="s">
        <v>571</v>
      </c>
      <c r="U121" s="12" t="s">
        <v>40</v>
      </c>
      <c r="V121" s="45" t="s">
        <v>572</v>
      </c>
      <c r="X121" s="14">
        <f>R121*550</f>
        <v>1159723.1249999998</v>
      </c>
      <c r="AA121" s="14">
        <f t="shared" si="6"/>
        <v>1159723.1249999998</v>
      </c>
    </row>
    <row r="122" spans="1:27" x14ac:dyDescent="0.2">
      <c r="A122" s="50">
        <v>123</v>
      </c>
      <c r="B122" s="51" t="s">
        <v>573</v>
      </c>
      <c r="C122" s="39" t="s">
        <v>112</v>
      </c>
      <c r="D122" s="39" t="s">
        <v>82</v>
      </c>
      <c r="E122" s="40" t="s">
        <v>30</v>
      </c>
      <c r="F122" s="40" t="s">
        <v>31</v>
      </c>
      <c r="G122" s="41" t="s">
        <v>574</v>
      </c>
      <c r="I122" s="11" t="str">
        <f t="shared" si="5"/>
        <v>3217</v>
      </c>
      <c r="J122" s="43"/>
      <c r="K122" s="39" t="s">
        <v>85</v>
      </c>
      <c r="L122" s="39" t="s">
        <v>575</v>
      </c>
      <c r="M122" s="12" t="s">
        <v>114</v>
      </c>
      <c r="N122" s="45" t="s">
        <v>576</v>
      </c>
      <c r="O122" s="45" t="s">
        <v>37</v>
      </c>
      <c r="P122" s="8" t="s">
        <v>577</v>
      </c>
      <c r="Q122" s="46">
        <v>800</v>
      </c>
      <c r="T122" s="45" t="s">
        <v>578</v>
      </c>
      <c r="U122" s="45" t="s">
        <v>579</v>
      </c>
      <c r="V122" s="45"/>
      <c r="X122" s="52">
        <v>275200</v>
      </c>
      <c r="AA122" s="14">
        <f t="shared" si="6"/>
        <v>275200</v>
      </c>
    </row>
    <row r="123" spans="1:27" x14ac:dyDescent="0.2">
      <c r="A123" s="50">
        <v>124</v>
      </c>
      <c r="B123" s="51">
        <v>43844</v>
      </c>
      <c r="C123" s="39" t="s">
        <v>587</v>
      </c>
      <c r="D123" s="39" t="s">
        <v>29</v>
      </c>
      <c r="E123" s="40" t="s">
        <v>54</v>
      </c>
      <c r="F123" s="40" t="s">
        <v>288</v>
      </c>
      <c r="G123" s="41" t="s">
        <v>588</v>
      </c>
      <c r="I123" s="11" t="str">
        <f t="shared" si="5"/>
        <v>421</v>
      </c>
      <c r="J123" s="43"/>
      <c r="K123" s="39" t="s">
        <v>33</v>
      </c>
      <c r="L123" s="39" t="s">
        <v>589</v>
      </c>
      <c r="M123" s="12" t="s">
        <v>590</v>
      </c>
      <c r="N123" s="45" t="s">
        <v>591</v>
      </c>
      <c r="O123" s="45" t="s">
        <v>592</v>
      </c>
      <c r="P123" s="8" t="s">
        <v>593</v>
      </c>
      <c r="Q123" s="46">
        <v>690</v>
      </c>
      <c r="R123" s="13">
        <v>1250</v>
      </c>
      <c r="T123" s="45" t="s">
        <v>594</v>
      </c>
      <c r="U123" s="45" t="s">
        <v>40</v>
      </c>
      <c r="V123" s="45"/>
      <c r="X123" s="52">
        <v>1000000</v>
      </c>
      <c r="AA123" s="14">
        <f t="shared" si="6"/>
        <v>1000000</v>
      </c>
    </row>
    <row r="124" spans="1:27" x14ac:dyDescent="0.2">
      <c r="X124" s="53">
        <f>SUM(X2:X123)</f>
        <v>1073109915.5049999</v>
      </c>
      <c r="Y124" s="53">
        <f>SUM(Y2:Y123)</f>
        <v>325394761.27999985</v>
      </c>
      <c r="Z124" s="53">
        <f>SUM(Z2:Z123)</f>
        <v>-393802096.53000015</v>
      </c>
      <c r="AA124" s="53">
        <f>SUM(AA2:AA123)</f>
        <v>956774543.49259984</v>
      </c>
    </row>
    <row r="125" spans="1:27" x14ac:dyDescent="0.2">
      <c r="A125" s="6"/>
      <c r="B125" s="49"/>
      <c r="C125" s="38"/>
      <c r="D125" s="39"/>
      <c r="E125" s="40"/>
      <c r="F125" s="40"/>
      <c r="G125" s="41"/>
      <c r="J125" s="43"/>
      <c r="K125" s="39"/>
      <c r="L125" s="39"/>
      <c r="M125" s="45"/>
      <c r="N125" s="36"/>
      <c r="O125" s="12"/>
      <c r="P125" s="8"/>
      <c r="R125" s="13"/>
      <c r="T125" s="12"/>
      <c r="U125" s="12"/>
      <c r="V125" s="45"/>
      <c r="X125" s="14"/>
      <c r="AA125" s="14"/>
    </row>
    <row r="127" spans="1:27" x14ac:dyDescent="0.2">
      <c r="A127" s="6"/>
      <c r="B127" s="37"/>
      <c r="C127" s="30"/>
      <c r="D127" s="39"/>
      <c r="E127" s="40"/>
      <c r="F127" s="39"/>
      <c r="G127" s="41"/>
      <c r="H127" s="42"/>
      <c r="I127" s="42"/>
      <c r="J127" s="43"/>
      <c r="K127" s="39"/>
      <c r="L127" s="39"/>
      <c r="M127" s="45"/>
      <c r="N127" s="45"/>
      <c r="O127" s="45"/>
      <c r="P127" s="45"/>
      <c r="Q127" s="13"/>
      <c r="R127" s="13"/>
      <c r="S127" s="45"/>
      <c r="T127" s="45"/>
      <c r="U127" s="45"/>
      <c r="V127" s="45"/>
      <c r="W127" s="45"/>
      <c r="X127" s="47"/>
      <c r="Z127" s="14"/>
      <c r="AA127" s="14"/>
    </row>
  </sheetData>
  <autoFilter ref="A1:AB121" xr:uid="{9A437BFD-D7D7-4020-9AF9-A6825430C600}"/>
  <pageMargins left="0.70866141732283472" right="0.70866141732283472" top="0.78740157480314965" bottom="0.78740157480314965" header="0.31496062992125984" footer="0.31496062992125984"/>
  <pageSetup paperSize="271" scale="29" fitToHeight="0" orientation="landscape" r:id="rId1"/>
  <headerFooter>
    <oddHeader>&amp;CAZIENDA SANITARIA DELLA PROVINCIA AUTONOMA DI BOLZANO - ALTO ADIGE
IMMOBILI E TERRENI
SITUAZIONE 31/12/2017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SABES</vt:lpstr>
      <vt:lpstr>Lista ASDAA</vt:lpstr>
      <vt:lpstr>'Lista ASDAA'!Druckbereich</vt:lpstr>
      <vt:lpstr>SABES!Druckbereich</vt:lpstr>
      <vt:lpstr>'Lista ASDAA'!Drucktitel</vt:lpstr>
      <vt:lpstr>SABES!Drucktitel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Straccini</dc:creator>
  <cp:lastModifiedBy>Kaiser Dr. Arnold Karl</cp:lastModifiedBy>
  <cp:lastPrinted>2024-05-10T06:04:17Z</cp:lastPrinted>
  <dcterms:created xsi:type="dcterms:W3CDTF">2023-04-28T09:22:19Z</dcterms:created>
  <dcterms:modified xsi:type="dcterms:W3CDTF">2024-05-14T17:54:38Z</dcterms:modified>
</cp:coreProperties>
</file>